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inja\OneDrive\Desktop\WSO Templates 21.7\"/>
    </mc:Choice>
  </mc:AlternateContent>
  <xr:revisionPtr revIDLastSave="9" documentId="11_B0B9222DAD47F511FE1F721CC3E20C225392AD53" xr6:coauthVersionLast="45" xr6:coauthVersionMax="45" xr10:uidLastSave="{A254BF96-F78C-43AF-89D6-61EBA7FF6F93}"/>
  <bookViews>
    <workbookView xWindow="-90" yWindow="-90" windowWidth="19380" windowHeight="10380" tabRatio="909" xr2:uid="{00000000-000D-0000-FFFF-FFFF00000000}"/>
  </bookViews>
  <sheets>
    <sheet name="WSO Cover Page" sheetId="56" r:id="rId1"/>
    <sheet name="Forecast Drivers " sheetId="10" r:id="rId2"/>
    <sheet name="Balance Sheet " sheetId="1" r:id="rId3"/>
    <sheet name="Income Statement " sheetId="2" r:id="rId4"/>
    <sheet name="Statement of Cash Flows " sheetId="3" r:id="rId5"/>
    <sheet name="FCF Statement" sheetId="24" r:id="rId6"/>
    <sheet name="APV Valuation" sheetId="52" r:id="rId7"/>
    <sheet name="Sensitivity" sheetId="55" r:id="rId8"/>
    <sheet name="Reasonability Check " sheetId="30" r:id="rId9"/>
    <sheet name="Retained Earnings Schedule" sheetId="14" r:id="rId10"/>
    <sheet name="Revenue Schedule" sheetId="11" r:id="rId11"/>
    <sheet name="Revenue Sensitivity" sheetId="54" r:id="rId12"/>
    <sheet name="Fixed Asset Schedule" sheetId="32" r:id="rId13"/>
    <sheet name="Income Taxes" sheetId="19" r:id="rId14"/>
    <sheet name="Regional Data for Income Taxes" sheetId="12" r:id="rId15"/>
    <sheet name="NOL Schedule Levered" sheetId="34" r:id="rId16"/>
    <sheet name="NOL Schedule Unlevered" sheetId="36" r:id="rId17"/>
    <sheet name="Acquisition Schedule" sheetId="29" r:id="rId18"/>
    <sheet name="Intangibles Schedule" sheetId="26" r:id="rId19"/>
    <sheet name="Obsolete inventory reserve" sheetId="23" r:id="rId20"/>
    <sheet name="R&amp;D Schedule " sheetId="5" r:id="rId21"/>
    <sheet name="R&amp;D Capitalization " sheetId="37" r:id="rId22"/>
    <sheet name="Debt Schedule" sheetId="28" r:id="rId23"/>
    <sheet name="Unlevered Cost of Capital " sheetId="48" r:id="rId24"/>
    <sheet name="Costs of Debt" sheetId="49"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41" i="54"/>
  <c r="AN31" i="54"/>
  <c r="AN37" i="54"/>
  <c r="AN26" i="54"/>
  <c r="AN40" i="54"/>
  <c r="AN30" i="54"/>
  <c r="AN36" i="54"/>
  <c r="AN25" i="54"/>
  <c r="AN39" i="54"/>
  <c r="AN29" i="54"/>
  <c r="AN35" i="54"/>
  <c r="AN24" i="54"/>
  <c r="AU23" i="19"/>
  <c r="U19" i="10"/>
  <c r="N19" i="10"/>
  <c r="B10" i="48"/>
  <c r="B4" i="52"/>
  <c r="B5" i="52"/>
  <c r="B9" i="49"/>
  <c r="B6" i="48"/>
  <c r="B7" i="48"/>
  <c r="B8" i="48"/>
  <c r="B20" i="46"/>
  <c r="F4" i="50"/>
  <c r="J21" i="49"/>
  <c r="F8" i="50"/>
  <c r="F9" i="49"/>
  <c r="F8" i="49"/>
  <c r="F10" i="49"/>
  <c r="F5" i="50"/>
  <c r="F9" i="50"/>
  <c r="F12" i="50"/>
  <c r="C77" i="55"/>
  <c r="C78" i="55"/>
  <c r="C79" i="55"/>
  <c r="C80" i="55"/>
  <c r="C81" i="55"/>
  <c r="C75" i="55"/>
  <c r="C74" i="55"/>
  <c r="C73" i="55"/>
  <c r="C72" i="55"/>
  <c r="C71" i="55"/>
  <c r="J70" i="55"/>
  <c r="K70" i="55"/>
  <c r="L70" i="55"/>
  <c r="M70" i="55"/>
  <c r="N70" i="55"/>
  <c r="H70" i="55"/>
  <c r="G70" i="55"/>
  <c r="F70" i="55"/>
  <c r="E70" i="55"/>
  <c r="D70" i="55"/>
  <c r="B20" i="44"/>
  <c r="E4" i="50"/>
  <c r="J20" i="49"/>
  <c r="E8" i="50"/>
  <c r="E9" i="49"/>
  <c r="E8" i="49"/>
  <c r="E10" i="49"/>
  <c r="E5" i="50"/>
  <c r="E9" i="50"/>
  <c r="E12" i="50"/>
  <c r="B20" i="42"/>
  <c r="D4" i="50"/>
  <c r="J19" i="49"/>
  <c r="D8" i="50"/>
  <c r="D9" i="49"/>
  <c r="D8" i="49"/>
  <c r="D10" i="49"/>
  <c r="D5" i="50"/>
  <c r="D9" i="50"/>
  <c r="D12" i="50"/>
  <c r="B20" i="40"/>
  <c r="C4" i="50"/>
  <c r="J18" i="49"/>
  <c r="C8" i="50"/>
  <c r="C9" i="49"/>
  <c r="C8" i="49"/>
  <c r="C10" i="49"/>
  <c r="C5" i="50"/>
  <c r="C9" i="50"/>
  <c r="C12" i="50"/>
  <c r="B20" i="38"/>
  <c r="B4" i="50"/>
  <c r="J17" i="49"/>
  <c r="B8" i="50"/>
  <c r="B8" i="49"/>
  <c r="B10" i="49"/>
  <c r="B5" i="50"/>
  <c r="B9" i="50"/>
  <c r="B12" i="50"/>
  <c r="B5" i="48"/>
  <c r="C9" i="54"/>
  <c r="H44" i="11"/>
  <c r="H41" i="11"/>
  <c r="C5" i="54"/>
  <c r="H13" i="11"/>
  <c r="H11" i="11"/>
  <c r="H53" i="11"/>
  <c r="C53" i="11"/>
  <c r="C72" i="11"/>
  <c r="D53" i="11"/>
  <c r="D72" i="11"/>
  <c r="E53" i="11"/>
  <c r="E72" i="11"/>
  <c r="F53" i="11"/>
  <c r="F72" i="11"/>
  <c r="G53" i="11"/>
  <c r="G72" i="11"/>
  <c r="H72" i="11"/>
  <c r="H62" i="11"/>
  <c r="C4" i="54"/>
  <c r="H10" i="11"/>
  <c r="H8" i="11"/>
  <c r="C8" i="54"/>
  <c r="H38" i="11"/>
  <c r="H28" i="11"/>
  <c r="H51" i="11"/>
  <c r="C51" i="11"/>
  <c r="C71" i="11"/>
  <c r="D51" i="11"/>
  <c r="D71" i="11"/>
  <c r="E51" i="11"/>
  <c r="E71" i="11"/>
  <c r="F51" i="11"/>
  <c r="F71" i="11"/>
  <c r="G51" i="11"/>
  <c r="G71" i="11"/>
  <c r="H71" i="11"/>
  <c r="H60" i="11"/>
  <c r="C3" i="54"/>
  <c r="H7" i="11"/>
  <c r="H5" i="11"/>
  <c r="C7" i="54"/>
  <c r="H25" i="11"/>
  <c r="H17" i="11"/>
  <c r="H49" i="11"/>
  <c r="C49" i="11"/>
  <c r="C70" i="11"/>
  <c r="D49" i="11"/>
  <c r="D70" i="11"/>
  <c r="E49" i="11"/>
  <c r="E70" i="11"/>
  <c r="F49" i="11"/>
  <c r="F70" i="11"/>
  <c r="G49" i="11"/>
  <c r="G70" i="11"/>
  <c r="H70" i="11"/>
  <c r="H58" i="11"/>
  <c r="H64" i="11"/>
  <c r="G64" i="11"/>
  <c r="H65" i="11"/>
  <c r="H63" i="10"/>
  <c r="H4" i="2"/>
  <c r="D9" i="54"/>
  <c r="I44" i="11"/>
  <c r="I41" i="11"/>
  <c r="D5" i="54"/>
  <c r="I13" i="11"/>
  <c r="I11" i="11"/>
  <c r="I53" i="11"/>
  <c r="I72" i="11"/>
  <c r="I62" i="11"/>
  <c r="D4" i="54"/>
  <c r="I10" i="11"/>
  <c r="I8" i="11"/>
  <c r="D8" i="54"/>
  <c r="I38" i="11"/>
  <c r="I28" i="11"/>
  <c r="I51" i="11"/>
  <c r="I71" i="11"/>
  <c r="I60" i="11"/>
  <c r="D3" i="54"/>
  <c r="I7" i="11"/>
  <c r="I5" i="11"/>
  <c r="D7" i="54"/>
  <c r="I25" i="11"/>
  <c r="I17" i="11"/>
  <c r="I49" i="11"/>
  <c r="I70" i="11"/>
  <c r="I58" i="11"/>
  <c r="I64" i="11"/>
  <c r="I65" i="11"/>
  <c r="I63" i="10"/>
  <c r="I4" i="2"/>
  <c r="E9" i="54"/>
  <c r="J44" i="11"/>
  <c r="J41" i="11"/>
  <c r="E5" i="54"/>
  <c r="J13" i="11"/>
  <c r="J11" i="11"/>
  <c r="J53" i="11"/>
  <c r="J72" i="11"/>
  <c r="J62" i="11"/>
  <c r="E4" i="54"/>
  <c r="J10" i="11"/>
  <c r="J8" i="11"/>
  <c r="E8" i="54"/>
  <c r="J38" i="11"/>
  <c r="J28" i="11"/>
  <c r="J51" i="11"/>
  <c r="J71" i="11"/>
  <c r="J60" i="11"/>
  <c r="E3" i="54"/>
  <c r="J7" i="11"/>
  <c r="J5" i="11"/>
  <c r="E7" i="54"/>
  <c r="J25" i="11"/>
  <c r="J17" i="11"/>
  <c r="J49" i="11"/>
  <c r="J70" i="11"/>
  <c r="J58" i="11"/>
  <c r="J64" i="11"/>
  <c r="J65" i="11"/>
  <c r="J63" i="10"/>
  <c r="J4" i="2"/>
  <c r="F9" i="54"/>
  <c r="K44" i="11"/>
  <c r="K41" i="11"/>
  <c r="F5" i="54"/>
  <c r="K13" i="11"/>
  <c r="K11" i="11"/>
  <c r="K53" i="11"/>
  <c r="K72" i="11"/>
  <c r="K62" i="11"/>
  <c r="F4" i="54"/>
  <c r="K10" i="11"/>
  <c r="K8" i="11"/>
  <c r="F8" i="54"/>
  <c r="K38" i="11"/>
  <c r="K28" i="11"/>
  <c r="K51" i="11"/>
  <c r="K71" i="11"/>
  <c r="K60" i="11"/>
  <c r="F3" i="54"/>
  <c r="K7" i="11"/>
  <c r="K6" i="11"/>
  <c r="K5" i="11"/>
  <c r="F7" i="54"/>
  <c r="K25" i="11"/>
  <c r="K17" i="11"/>
  <c r="K49" i="11"/>
  <c r="K70" i="11"/>
  <c r="K58" i="11"/>
  <c r="K64" i="11"/>
  <c r="K65" i="11"/>
  <c r="K63" i="10"/>
  <c r="K4" i="2"/>
  <c r="G9" i="54"/>
  <c r="L44" i="11"/>
  <c r="L41" i="11"/>
  <c r="G5" i="54"/>
  <c r="L13" i="11"/>
  <c r="L12" i="11"/>
  <c r="L11" i="11"/>
  <c r="L53" i="11"/>
  <c r="L72" i="11"/>
  <c r="L62" i="11"/>
  <c r="G4" i="54"/>
  <c r="L10" i="11"/>
  <c r="L9" i="11"/>
  <c r="L8" i="11"/>
  <c r="G8" i="54"/>
  <c r="L38" i="11"/>
  <c r="L28" i="11"/>
  <c r="L51" i="11"/>
  <c r="L71" i="11"/>
  <c r="L60" i="11"/>
  <c r="G3" i="54"/>
  <c r="L7" i="11"/>
  <c r="L6" i="11"/>
  <c r="L5" i="11"/>
  <c r="G7" i="54"/>
  <c r="L25" i="11"/>
  <c r="L17" i="11"/>
  <c r="L49" i="11"/>
  <c r="L70" i="11"/>
  <c r="L58" i="11"/>
  <c r="L64" i="11"/>
  <c r="L65" i="11"/>
  <c r="L63" i="10"/>
  <c r="L4" i="2"/>
  <c r="H9" i="54"/>
  <c r="M44" i="11"/>
  <c r="M41" i="11"/>
  <c r="H5" i="54"/>
  <c r="M13" i="11"/>
  <c r="M12" i="11"/>
  <c r="M11" i="11"/>
  <c r="M53" i="11"/>
  <c r="M72" i="11"/>
  <c r="M62" i="11"/>
  <c r="H4" i="54"/>
  <c r="M10" i="11"/>
  <c r="M9" i="11"/>
  <c r="M8" i="11"/>
  <c r="H8" i="54"/>
  <c r="M38" i="11"/>
  <c r="M28" i="11"/>
  <c r="M51" i="11"/>
  <c r="M71" i="11"/>
  <c r="M60" i="11"/>
  <c r="H3" i="54"/>
  <c r="M7" i="11"/>
  <c r="M6" i="11"/>
  <c r="M5" i="11"/>
  <c r="H7" i="54"/>
  <c r="M25" i="11"/>
  <c r="M17" i="11"/>
  <c r="M49" i="11"/>
  <c r="M70" i="11"/>
  <c r="M58" i="11"/>
  <c r="M64" i="11"/>
  <c r="M65" i="11"/>
  <c r="M63" i="10"/>
  <c r="M4" i="2"/>
  <c r="I9" i="54"/>
  <c r="N44" i="11"/>
  <c r="N41" i="11"/>
  <c r="I5" i="54"/>
  <c r="N13" i="11"/>
  <c r="N12" i="11"/>
  <c r="N11" i="11"/>
  <c r="N53" i="11"/>
  <c r="N72" i="11"/>
  <c r="N62" i="11"/>
  <c r="I4" i="54"/>
  <c r="N10" i="11"/>
  <c r="N9" i="11"/>
  <c r="N8" i="11"/>
  <c r="I8" i="54"/>
  <c r="N38" i="11"/>
  <c r="N28" i="11"/>
  <c r="N51" i="11"/>
  <c r="N71" i="11"/>
  <c r="N60" i="11"/>
  <c r="I3" i="54"/>
  <c r="N7" i="11"/>
  <c r="N5" i="11"/>
  <c r="I7" i="54"/>
  <c r="N25" i="11"/>
  <c r="N17" i="11"/>
  <c r="N49" i="11"/>
  <c r="N70" i="11"/>
  <c r="N58" i="11"/>
  <c r="N64" i="11"/>
  <c r="N65" i="11"/>
  <c r="N63" i="10"/>
  <c r="N4" i="2"/>
  <c r="J9" i="54"/>
  <c r="O44" i="11"/>
  <c r="O41" i="11"/>
  <c r="J5" i="54"/>
  <c r="O13" i="11"/>
  <c r="O12" i="11"/>
  <c r="O11" i="11"/>
  <c r="O53" i="11"/>
  <c r="O72" i="11"/>
  <c r="O62" i="11"/>
  <c r="J4" i="54"/>
  <c r="O10" i="11"/>
  <c r="O9" i="11"/>
  <c r="O8" i="11"/>
  <c r="J8" i="54"/>
  <c r="O38" i="11"/>
  <c r="O28" i="11"/>
  <c r="O51" i="11"/>
  <c r="O71" i="11"/>
  <c r="O60" i="11"/>
  <c r="J3" i="54"/>
  <c r="O7" i="11"/>
  <c r="O6" i="11"/>
  <c r="O5" i="11"/>
  <c r="J7" i="54"/>
  <c r="O25" i="11"/>
  <c r="O17" i="11"/>
  <c r="O49" i="11"/>
  <c r="O70" i="11"/>
  <c r="O58" i="11"/>
  <c r="O64" i="11"/>
  <c r="O65" i="11"/>
  <c r="O63" i="10"/>
  <c r="O4" i="2"/>
  <c r="K9" i="54"/>
  <c r="P44" i="11"/>
  <c r="P45" i="11"/>
  <c r="P41" i="11"/>
  <c r="K5" i="54"/>
  <c r="P13" i="11"/>
  <c r="P12" i="11"/>
  <c r="P11" i="11"/>
  <c r="P53" i="11"/>
  <c r="P72" i="11"/>
  <c r="P62" i="11"/>
  <c r="K4" i="54"/>
  <c r="P10" i="11"/>
  <c r="P9" i="11"/>
  <c r="P8" i="11"/>
  <c r="K8" i="54"/>
  <c r="P38" i="11"/>
  <c r="P39" i="11"/>
  <c r="P28" i="11"/>
  <c r="P51" i="11"/>
  <c r="P71" i="11"/>
  <c r="P60" i="11"/>
  <c r="K3" i="54"/>
  <c r="P7" i="11"/>
  <c r="P6" i="11"/>
  <c r="P5" i="11"/>
  <c r="K7" i="54"/>
  <c r="P25" i="11"/>
  <c r="P26" i="11"/>
  <c r="P17" i="11"/>
  <c r="P49" i="11"/>
  <c r="P70" i="11"/>
  <c r="P58" i="11"/>
  <c r="P64" i="11"/>
  <c r="P65" i="11"/>
  <c r="P63" i="10"/>
  <c r="P4" i="2"/>
  <c r="L9" i="54"/>
  <c r="Q44" i="11"/>
  <c r="Q45" i="11"/>
  <c r="Q41" i="11"/>
  <c r="L5" i="54"/>
  <c r="Q13" i="11"/>
  <c r="Q12" i="11"/>
  <c r="Q11" i="11"/>
  <c r="Q53" i="11"/>
  <c r="Q72" i="11"/>
  <c r="Q62" i="11"/>
  <c r="L4" i="54"/>
  <c r="Q10" i="11"/>
  <c r="Q9" i="11"/>
  <c r="Q8" i="11"/>
  <c r="L8" i="54"/>
  <c r="Q38" i="11"/>
  <c r="Q39" i="11"/>
  <c r="Q28" i="11"/>
  <c r="Q51" i="11"/>
  <c r="Q71" i="11"/>
  <c r="Q60" i="11"/>
  <c r="L3" i="54"/>
  <c r="Q7" i="11"/>
  <c r="Q6" i="11"/>
  <c r="Q5" i="11"/>
  <c r="L7" i="54"/>
  <c r="Q25" i="11"/>
  <c r="Q26" i="11"/>
  <c r="Q17" i="11"/>
  <c r="Q49" i="11"/>
  <c r="Q70" i="11"/>
  <c r="Q58" i="11"/>
  <c r="Q64" i="11"/>
  <c r="Q65" i="11"/>
  <c r="Q63" i="10"/>
  <c r="Q4" i="2"/>
  <c r="M9" i="54"/>
  <c r="R44" i="11"/>
  <c r="R45" i="11"/>
  <c r="R41" i="11"/>
  <c r="M5" i="54"/>
  <c r="R13" i="11"/>
  <c r="R12" i="11"/>
  <c r="R11" i="11"/>
  <c r="R53" i="11"/>
  <c r="R72" i="11"/>
  <c r="R62" i="11"/>
  <c r="M4" i="54"/>
  <c r="R10" i="11"/>
  <c r="R9" i="11"/>
  <c r="R8" i="11"/>
  <c r="M8" i="54"/>
  <c r="R38" i="11"/>
  <c r="R39" i="11"/>
  <c r="R28" i="11"/>
  <c r="R51" i="11"/>
  <c r="R71" i="11"/>
  <c r="R60" i="11"/>
  <c r="M3" i="54"/>
  <c r="R7" i="11"/>
  <c r="R6" i="11"/>
  <c r="R5" i="11"/>
  <c r="M7" i="54"/>
  <c r="R25" i="11"/>
  <c r="R26" i="11"/>
  <c r="R17" i="11"/>
  <c r="R49" i="11"/>
  <c r="R70" i="11"/>
  <c r="R58" i="11"/>
  <c r="R64" i="11"/>
  <c r="R65" i="11"/>
  <c r="R63" i="10"/>
  <c r="R4" i="2"/>
  <c r="N9" i="54"/>
  <c r="S44" i="11"/>
  <c r="S45" i="11"/>
  <c r="S41" i="11"/>
  <c r="N5" i="54"/>
  <c r="S13" i="11"/>
  <c r="S12" i="11"/>
  <c r="S11" i="11"/>
  <c r="S53" i="11"/>
  <c r="S72" i="11"/>
  <c r="S62" i="11"/>
  <c r="N4" i="54"/>
  <c r="S10" i="11"/>
  <c r="S9" i="11"/>
  <c r="S8" i="11"/>
  <c r="N8" i="54"/>
  <c r="S38" i="11"/>
  <c r="S39" i="11"/>
  <c r="S28" i="11"/>
  <c r="S51" i="11"/>
  <c r="S71" i="11"/>
  <c r="S60" i="11"/>
  <c r="N3" i="54"/>
  <c r="S7" i="11"/>
  <c r="S6" i="11"/>
  <c r="S5" i="11"/>
  <c r="N7" i="54"/>
  <c r="S25" i="11"/>
  <c r="S26" i="11"/>
  <c r="S17" i="11"/>
  <c r="S49" i="11"/>
  <c r="S70" i="11"/>
  <c r="S58" i="11"/>
  <c r="S64" i="11"/>
  <c r="S65" i="11"/>
  <c r="S63" i="10"/>
  <c r="S4" i="2"/>
  <c r="O9" i="54"/>
  <c r="T44" i="11"/>
  <c r="T45" i="11"/>
  <c r="T41" i="11"/>
  <c r="O5" i="54"/>
  <c r="T13" i="11"/>
  <c r="T12" i="11"/>
  <c r="T11" i="11"/>
  <c r="T53" i="11"/>
  <c r="T72" i="11"/>
  <c r="T62" i="11"/>
  <c r="O4" i="54"/>
  <c r="T10" i="11"/>
  <c r="T9" i="11"/>
  <c r="T8" i="11"/>
  <c r="O8" i="54"/>
  <c r="T38" i="11"/>
  <c r="T39" i="11"/>
  <c r="T28" i="11"/>
  <c r="T51" i="11"/>
  <c r="T71" i="11"/>
  <c r="T60" i="11"/>
  <c r="O3" i="54"/>
  <c r="T7" i="11"/>
  <c r="T6" i="11"/>
  <c r="T5" i="11"/>
  <c r="O7" i="54"/>
  <c r="T25" i="11"/>
  <c r="T26" i="11"/>
  <c r="T17" i="11"/>
  <c r="T49" i="11"/>
  <c r="T70" i="11"/>
  <c r="T58" i="11"/>
  <c r="T64" i="11"/>
  <c r="T65" i="11"/>
  <c r="T63" i="10"/>
  <c r="T4" i="2"/>
  <c r="P9" i="54"/>
  <c r="U44" i="11"/>
  <c r="U45" i="11"/>
  <c r="U41" i="11"/>
  <c r="P5" i="54"/>
  <c r="U13" i="11"/>
  <c r="U12" i="11"/>
  <c r="U11" i="11"/>
  <c r="U53" i="11"/>
  <c r="U72" i="11"/>
  <c r="U62" i="11"/>
  <c r="P4" i="54"/>
  <c r="U10" i="11"/>
  <c r="U9" i="11"/>
  <c r="U8" i="11"/>
  <c r="P8" i="54"/>
  <c r="U38" i="11"/>
  <c r="U39" i="11"/>
  <c r="U28" i="11"/>
  <c r="U51" i="11"/>
  <c r="U71" i="11"/>
  <c r="U60" i="11"/>
  <c r="P3" i="54"/>
  <c r="U7" i="11"/>
  <c r="U6" i="11"/>
  <c r="U5" i="11"/>
  <c r="P7" i="54"/>
  <c r="U25" i="11"/>
  <c r="U26" i="11"/>
  <c r="U17" i="11"/>
  <c r="U49" i="11"/>
  <c r="U70" i="11"/>
  <c r="U58" i="11"/>
  <c r="U64" i="11"/>
  <c r="U65" i="11"/>
  <c r="U63" i="10"/>
  <c r="U4" i="2"/>
  <c r="Q9" i="54"/>
  <c r="V44" i="11"/>
  <c r="V45" i="11"/>
  <c r="V41" i="11"/>
  <c r="Q5" i="54"/>
  <c r="V13" i="11"/>
  <c r="V12" i="11"/>
  <c r="V11" i="11"/>
  <c r="V53" i="11"/>
  <c r="V72" i="11"/>
  <c r="V62" i="11"/>
  <c r="Q4" i="54"/>
  <c r="V10" i="11"/>
  <c r="V9" i="11"/>
  <c r="V8" i="11"/>
  <c r="Q8" i="54"/>
  <c r="V38" i="11"/>
  <c r="V39" i="11"/>
  <c r="V28" i="11"/>
  <c r="V51" i="11"/>
  <c r="V71" i="11"/>
  <c r="V60" i="11"/>
  <c r="Q3" i="54"/>
  <c r="V7" i="11"/>
  <c r="V6" i="11"/>
  <c r="V5" i="11"/>
  <c r="Q7" i="54"/>
  <c r="V25" i="11"/>
  <c r="V26" i="11"/>
  <c r="V17" i="11"/>
  <c r="V49" i="11"/>
  <c r="V70" i="11"/>
  <c r="V58" i="11"/>
  <c r="V64" i="11"/>
  <c r="V65" i="11"/>
  <c r="V63" i="10"/>
  <c r="V4" i="2"/>
  <c r="R9" i="54"/>
  <c r="W44" i="11"/>
  <c r="W45" i="11"/>
  <c r="W41" i="11"/>
  <c r="R5" i="54"/>
  <c r="W13" i="11"/>
  <c r="W12" i="11"/>
  <c r="W11" i="11"/>
  <c r="W53" i="11"/>
  <c r="W72" i="11"/>
  <c r="W62" i="11"/>
  <c r="R4" i="54"/>
  <c r="W10" i="11"/>
  <c r="W9" i="11"/>
  <c r="W8" i="11"/>
  <c r="R8" i="54"/>
  <c r="W38" i="11"/>
  <c r="W39" i="11"/>
  <c r="W28" i="11"/>
  <c r="W51" i="11"/>
  <c r="W71" i="11"/>
  <c r="W60" i="11"/>
  <c r="R3" i="54"/>
  <c r="W7" i="11"/>
  <c r="W6" i="11"/>
  <c r="W5" i="11"/>
  <c r="R7" i="54"/>
  <c r="W25" i="11"/>
  <c r="W26" i="11"/>
  <c r="W17" i="11"/>
  <c r="W49" i="11"/>
  <c r="W70" i="11"/>
  <c r="W58" i="11"/>
  <c r="W64" i="11"/>
  <c r="W65" i="11"/>
  <c r="W63" i="10"/>
  <c r="W4" i="2"/>
  <c r="S9" i="54"/>
  <c r="X44" i="11"/>
  <c r="X45" i="11"/>
  <c r="X41" i="11"/>
  <c r="S5" i="54"/>
  <c r="X13" i="11"/>
  <c r="X12" i="11"/>
  <c r="X11" i="11"/>
  <c r="X53" i="11"/>
  <c r="X72" i="11"/>
  <c r="X62" i="11"/>
  <c r="S4" i="54"/>
  <c r="X10" i="11"/>
  <c r="X9" i="11"/>
  <c r="X8" i="11"/>
  <c r="S8" i="54"/>
  <c r="X38" i="11"/>
  <c r="X39" i="11"/>
  <c r="X28" i="11"/>
  <c r="X51" i="11"/>
  <c r="X71" i="11"/>
  <c r="X60" i="11"/>
  <c r="S3" i="54"/>
  <c r="X7" i="11"/>
  <c r="X6" i="11"/>
  <c r="X5" i="11"/>
  <c r="S7" i="54"/>
  <c r="X25" i="11"/>
  <c r="X26" i="11"/>
  <c r="X17" i="11"/>
  <c r="X49" i="11"/>
  <c r="X70" i="11"/>
  <c r="X58" i="11"/>
  <c r="X64" i="11"/>
  <c r="X65" i="11"/>
  <c r="X63" i="10"/>
  <c r="X4" i="2"/>
  <c r="T9" i="54"/>
  <c r="Y44" i="11"/>
  <c r="Y45" i="11"/>
  <c r="Y41" i="11"/>
  <c r="T5" i="54"/>
  <c r="Y13" i="11"/>
  <c r="Y12" i="11"/>
  <c r="Y11" i="11"/>
  <c r="Y53" i="11"/>
  <c r="Y72" i="11"/>
  <c r="Y62" i="11"/>
  <c r="T4" i="54"/>
  <c r="Y10" i="11"/>
  <c r="Y9" i="11"/>
  <c r="Y8" i="11"/>
  <c r="T8" i="54"/>
  <c r="Y38" i="11"/>
  <c r="Y39" i="11"/>
  <c r="Y28" i="11"/>
  <c r="Y51" i="11"/>
  <c r="Y71" i="11"/>
  <c r="Y60" i="11"/>
  <c r="T3" i="54"/>
  <c r="Y7" i="11"/>
  <c r="Y6" i="11"/>
  <c r="Y5" i="11"/>
  <c r="T7" i="54"/>
  <c r="Y25" i="11"/>
  <c r="Y26" i="11"/>
  <c r="Y17" i="11"/>
  <c r="Y49" i="11"/>
  <c r="Y70" i="11"/>
  <c r="Y58" i="11"/>
  <c r="Y64" i="11"/>
  <c r="Y65" i="11"/>
  <c r="Y63" i="10"/>
  <c r="Y4" i="2"/>
  <c r="U9" i="54"/>
  <c r="Z44" i="11"/>
  <c r="Z45" i="11"/>
  <c r="Z41" i="11"/>
  <c r="U5" i="54"/>
  <c r="Z13" i="11"/>
  <c r="Z12" i="11"/>
  <c r="Z11" i="11"/>
  <c r="Z53" i="11"/>
  <c r="Z72" i="11"/>
  <c r="Z62" i="11"/>
  <c r="U4" i="54"/>
  <c r="Z10" i="11"/>
  <c r="Z9" i="11"/>
  <c r="Z8" i="11"/>
  <c r="U8" i="54"/>
  <c r="Z38" i="11"/>
  <c r="Z39" i="11"/>
  <c r="Z28" i="11"/>
  <c r="Z51" i="11"/>
  <c r="Z71" i="11"/>
  <c r="Z60" i="11"/>
  <c r="U3" i="54"/>
  <c r="Z7" i="11"/>
  <c r="Z6" i="11"/>
  <c r="Z5" i="11"/>
  <c r="U7" i="54"/>
  <c r="Z25" i="11"/>
  <c r="Z26" i="11"/>
  <c r="Z17" i="11"/>
  <c r="Z49" i="11"/>
  <c r="Z70" i="11"/>
  <c r="Z58" i="11"/>
  <c r="Z64" i="11"/>
  <c r="Z65" i="11"/>
  <c r="Z63" i="10"/>
  <c r="Z4" i="2"/>
  <c r="V9" i="54"/>
  <c r="AA44" i="11"/>
  <c r="AA45" i="11"/>
  <c r="AA41" i="11"/>
  <c r="V5" i="54"/>
  <c r="AA13" i="11"/>
  <c r="AA12" i="11"/>
  <c r="AA11" i="11"/>
  <c r="AA53" i="11"/>
  <c r="AA72" i="11"/>
  <c r="AA62" i="11"/>
  <c r="V4" i="54"/>
  <c r="AA10" i="11"/>
  <c r="AA9" i="11"/>
  <c r="AA8" i="11"/>
  <c r="V8" i="54"/>
  <c r="AA38" i="11"/>
  <c r="AA39" i="11"/>
  <c r="AA28" i="11"/>
  <c r="AA51" i="11"/>
  <c r="AA71" i="11"/>
  <c r="AA60" i="11"/>
  <c r="V3" i="54"/>
  <c r="AA7" i="11"/>
  <c r="AA6" i="11"/>
  <c r="AA5" i="11"/>
  <c r="V7" i="54"/>
  <c r="AA25" i="11"/>
  <c r="AA26" i="11"/>
  <c r="AA17" i="11"/>
  <c r="AA49" i="11"/>
  <c r="AA70" i="11"/>
  <c r="AA58" i="11"/>
  <c r="AA64" i="11"/>
  <c r="AA65" i="11"/>
  <c r="AA63" i="10"/>
  <c r="AA4" i="2"/>
  <c r="W9" i="54"/>
  <c r="AB44" i="11"/>
  <c r="AB45" i="11"/>
  <c r="AB41" i="11"/>
  <c r="W5" i="54"/>
  <c r="AB13" i="11"/>
  <c r="AB12" i="11"/>
  <c r="AB11" i="11"/>
  <c r="AB53" i="11"/>
  <c r="AB72" i="11"/>
  <c r="AB62" i="11"/>
  <c r="W4" i="54"/>
  <c r="AB10" i="11"/>
  <c r="AB9" i="11"/>
  <c r="AB8" i="11"/>
  <c r="W8" i="54"/>
  <c r="AB38" i="11"/>
  <c r="AB39" i="11"/>
  <c r="AB28" i="11"/>
  <c r="AB51" i="11"/>
  <c r="AB71" i="11"/>
  <c r="AB60" i="11"/>
  <c r="W3" i="54"/>
  <c r="AB7" i="11"/>
  <c r="AB6" i="11"/>
  <c r="AB5" i="11"/>
  <c r="W7" i="54"/>
  <c r="AB25" i="11"/>
  <c r="AB26" i="11"/>
  <c r="AB17" i="11"/>
  <c r="AB49" i="11"/>
  <c r="AB70" i="11"/>
  <c r="AB58" i="11"/>
  <c r="AB64" i="11"/>
  <c r="AB65" i="11"/>
  <c r="AB63" i="10"/>
  <c r="AB4" i="2"/>
  <c r="X9" i="54"/>
  <c r="AC44" i="11"/>
  <c r="AC45" i="11"/>
  <c r="AC41" i="11"/>
  <c r="X5" i="54"/>
  <c r="AC13" i="11"/>
  <c r="AC12" i="11"/>
  <c r="AC11" i="11"/>
  <c r="AC53" i="11"/>
  <c r="AC72" i="11"/>
  <c r="AC62" i="11"/>
  <c r="X4" i="54"/>
  <c r="AC10" i="11"/>
  <c r="AC9" i="11"/>
  <c r="AC8" i="11"/>
  <c r="X8" i="54"/>
  <c r="AC38" i="11"/>
  <c r="AC39" i="11"/>
  <c r="AC28" i="11"/>
  <c r="AC51" i="11"/>
  <c r="AC71" i="11"/>
  <c r="AC60" i="11"/>
  <c r="X3" i="54"/>
  <c r="AC7" i="11"/>
  <c r="AC6" i="11"/>
  <c r="AC5" i="11"/>
  <c r="X7" i="54"/>
  <c r="AC25" i="11"/>
  <c r="AC26" i="11"/>
  <c r="AC17" i="11"/>
  <c r="AC49" i="11"/>
  <c r="AC70" i="11"/>
  <c r="AC58" i="11"/>
  <c r="AC64" i="11"/>
  <c r="AC65" i="11"/>
  <c r="AC63" i="10"/>
  <c r="AC4" i="2"/>
  <c r="Y9" i="54"/>
  <c r="AD44" i="11"/>
  <c r="AD45" i="11"/>
  <c r="AD41" i="11"/>
  <c r="Y5" i="54"/>
  <c r="AD13" i="11"/>
  <c r="AD12" i="11"/>
  <c r="AD11" i="11"/>
  <c r="AD53" i="11"/>
  <c r="AD72" i="11"/>
  <c r="AD62" i="11"/>
  <c r="Y4" i="54"/>
  <c r="AD10" i="11"/>
  <c r="AD9" i="11"/>
  <c r="AD8" i="11"/>
  <c r="Y8" i="54"/>
  <c r="AD38" i="11"/>
  <c r="AD39" i="11"/>
  <c r="AD28" i="11"/>
  <c r="AD51" i="11"/>
  <c r="AD71" i="11"/>
  <c r="AD60" i="11"/>
  <c r="Y3" i="54"/>
  <c r="AD7" i="11"/>
  <c r="AD6" i="11"/>
  <c r="AD5" i="11"/>
  <c r="Y7" i="54"/>
  <c r="AD25" i="11"/>
  <c r="AD26" i="11"/>
  <c r="AD17" i="11"/>
  <c r="AD49" i="11"/>
  <c r="AD70" i="11"/>
  <c r="AD58" i="11"/>
  <c r="AD64" i="11"/>
  <c r="AD65" i="11"/>
  <c r="AD63" i="10"/>
  <c r="AD4" i="2"/>
  <c r="Z9" i="54"/>
  <c r="AE44" i="11"/>
  <c r="AE45" i="11"/>
  <c r="AE41" i="11"/>
  <c r="Z5" i="54"/>
  <c r="AE13" i="11"/>
  <c r="AE12" i="11"/>
  <c r="AE11" i="11"/>
  <c r="AE53" i="11"/>
  <c r="AE72" i="11"/>
  <c r="AE62" i="11"/>
  <c r="Z4" i="54"/>
  <c r="AE10" i="11"/>
  <c r="AE9" i="11"/>
  <c r="AE8" i="11"/>
  <c r="Z8" i="54"/>
  <c r="AE38" i="11"/>
  <c r="AE39" i="11"/>
  <c r="AE28" i="11"/>
  <c r="AE51" i="11"/>
  <c r="AE71" i="11"/>
  <c r="AE60" i="11"/>
  <c r="Z3" i="54"/>
  <c r="AE7" i="11"/>
  <c r="AE6" i="11"/>
  <c r="AE5" i="11"/>
  <c r="Z7" i="54"/>
  <c r="AE25" i="11"/>
  <c r="AE26" i="11"/>
  <c r="AE17" i="11"/>
  <c r="AE49" i="11"/>
  <c r="AE70" i="11"/>
  <c r="AE58" i="11"/>
  <c r="AE64" i="11"/>
  <c r="AE65" i="11"/>
  <c r="AE63" i="10"/>
  <c r="AE4" i="2"/>
  <c r="AA9" i="54"/>
  <c r="AF44" i="11"/>
  <c r="AF45" i="11"/>
  <c r="AF41" i="11"/>
  <c r="AA5" i="54"/>
  <c r="AF13" i="11"/>
  <c r="AF12" i="11"/>
  <c r="AF11" i="11"/>
  <c r="AF53" i="11"/>
  <c r="AF72" i="11"/>
  <c r="AF62" i="11"/>
  <c r="AA4" i="54"/>
  <c r="AF10" i="11"/>
  <c r="AF9" i="11"/>
  <c r="AF8" i="11"/>
  <c r="AA8" i="54"/>
  <c r="AF38" i="11"/>
  <c r="AF39" i="11"/>
  <c r="AF28" i="11"/>
  <c r="AF51" i="11"/>
  <c r="AF71" i="11"/>
  <c r="AF60" i="11"/>
  <c r="AA3" i="54"/>
  <c r="AF7" i="11"/>
  <c r="AF6" i="11"/>
  <c r="AF5" i="11"/>
  <c r="AA7" i="54"/>
  <c r="AF25" i="11"/>
  <c r="AF26" i="11"/>
  <c r="AF17" i="11"/>
  <c r="AF49" i="11"/>
  <c r="AF70" i="11"/>
  <c r="AF58" i="11"/>
  <c r="AF64" i="11"/>
  <c r="AF65" i="11"/>
  <c r="AF63" i="10"/>
  <c r="AF4" i="2"/>
  <c r="AB9" i="54"/>
  <c r="AG44" i="11"/>
  <c r="AG45" i="11"/>
  <c r="AG41" i="11"/>
  <c r="AB5" i="54"/>
  <c r="AG13" i="11"/>
  <c r="AG12" i="11"/>
  <c r="AG11" i="11"/>
  <c r="AG53" i="11"/>
  <c r="AG72" i="11"/>
  <c r="AG62" i="11"/>
  <c r="AB4" i="54"/>
  <c r="AG10" i="11"/>
  <c r="AG9" i="11"/>
  <c r="AG8" i="11"/>
  <c r="AB8" i="54"/>
  <c r="AG38" i="11"/>
  <c r="AG39" i="11"/>
  <c r="AG28" i="11"/>
  <c r="AG51" i="11"/>
  <c r="AG71" i="11"/>
  <c r="AG60" i="11"/>
  <c r="AB3" i="54"/>
  <c r="AG7" i="11"/>
  <c r="AG6" i="11"/>
  <c r="AG5" i="11"/>
  <c r="AB7" i="54"/>
  <c r="AG25" i="11"/>
  <c r="AG26" i="11"/>
  <c r="AG17" i="11"/>
  <c r="AG49" i="11"/>
  <c r="AG70" i="11"/>
  <c r="AG58" i="11"/>
  <c r="AG64" i="11"/>
  <c r="AG65" i="11"/>
  <c r="AG63" i="10"/>
  <c r="AG4" i="2"/>
  <c r="AC9" i="54"/>
  <c r="AH44" i="11"/>
  <c r="AH45" i="11"/>
  <c r="AH41" i="11"/>
  <c r="AC5" i="54"/>
  <c r="AH13" i="11"/>
  <c r="AH12" i="11"/>
  <c r="AH11" i="11"/>
  <c r="AH53" i="11"/>
  <c r="AH72" i="11"/>
  <c r="AH62" i="11"/>
  <c r="AC4" i="54"/>
  <c r="AH10" i="11"/>
  <c r="AH9" i="11"/>
  <c r="AH8" i="11"/>
  <c r="AC8" i="54"/>
  <c r="AH38" i="11"/>
  <c r="AH39" i="11"/>
  <c r="AH28" i="11"/>
  <c r="AH51" i="11"/>
  <c r="AH71" i="11"/>
  <c r="AH60" i="11"/>
  <c r="AC3" i="54"/>
  <c r="AH7" i="11"/>
  <c r="AH6" i="11"/>
  <c r="AH5" i="11"/>
  <c r="AC7" i="54"/>
  <c r="AH25" i="11"/>
  <c r="AH26" i="11"/>
  <c r="AH17" i="11"/>
  <c r="AH49" i="11"/>
  <c r="AH70" i="11"/>
  <c r="AH58" i="11"/>
  <c r="AH64" i="11"/>
  <c r="AH65" i="11"/>
  <c r="AH63" i="10"/>
  <c r="AH4" i="2"/>
  <c r="AD9" i="54"/>
  <c r="AI44" i="11"/>
  <c r="AI45" i="11"/>
  <c r="AI41" i="11"/>
  <c r="AD5" i="54"/>
  <c r="AI13" i="11"/>
  <c r="AI12" i="11"/>
  <c r="AI11" i="11"/>
  <c r="AI53" i="11"/>
  <c r="AI72" i="11"/>
  <c r="AI62" i="11"/>
  <c r="AD4" i="54"/>
  <c r="AI10" i="11"/>
  <c r="AI9" i="11"/>
  <c r="AI8" i="11"/>
  <c r="AD8" i="54"/>
  <c r="AI38" i="11"/>
  <c r="AI39" i="11"/>
  <c r="AI28" i="11"/>
  <c r="AI51" i="11"/>
  <c r="AI71" i="11"/>
  <c r="AI60" i="11"/>
  <c r="AD3" i="54"/>
  <c r="AI7" i="11"/>
  <c r="AI6" i="11"/>
  <c r="AI5" i="11"/>
  <c r="AD7" i="54"/>
  <c r="AI25" i="11"/>
  <c r="AI26" i="11"/>
  <c r="AI17" i="11"/>
  <c r="AI49" i="11"/>
  <c r="AI70" i="11"/>
  <c r="AI58" i="11"/>
  <c r="AI64" i="11"/>
  <c r="AI65" i="11"/>
  <c r="AI63" i="10"/>
  <c r="AI4" i="2"/>
  <c r="AE9" i="54"/>
  <c r="AJ44" i="11"/>
  <c r="AJ45" i="11"/>
  <c r="AJ41" i="11"/>
  <c r="AE5" i="54"/>
  <c r="AJ13" i="11"/>
  <c r="AJ12" i="11"/>
  <c r="AJ11" i="11"/>
  <c r="AJ53" i="11"/>
  <c r="AJ72" i="11"/>
  <c r="AJ62" i="11"/>
  <c r="AE4" i="54"/>
  <c r="AJ10" i="11"/>
  <c r="AJ9" i="11"/>
  <c r="AJ8" i="11"/>
  <c r="AE8" i="54"/>
  <c r="AJ38" i="11"/>
  <c r="AJ39" i="11"/>
  <c r="AJ28" i="11"/>
  <c r="AJ51" i="11"/>
  <c r="AJ71" i="11"/>
  <c r="AJ60" i="11"/>
  <c r="AE3" i="54"/>
  <c r="AJ7" i="11"/>
  <c r="AJ6" i="11"/>
  <c r="AJ5" i="11"/>
  <c r="AE7" i="54"/>
  <c r="AJ25" i="11"/>
  <c r="AJ26" i="11"/>
  <c r="AJ17" i="11"/>
  <c r="AJ49" i="11"/>
  <c r="AJ70" i="11"/>
  <c r="AJ58" i="11"/>
  <c r="AJ64" i="11"/>
  <c r="AJ65" i="11"/>
  <c r="AJ63" i="10"/>
  <c r="AJ4" i="2"/>
  <c r="AF9" i="54"/>
  <c r="AK44" i="11"/>
  <c r="AK45" i="11"/>
  <c r="AK41" i="11"/>
  <c r="AF5" i="54"/>
  <c r="AK13" i="11"/>
  <c r="AK12" i="11"/>
  <c r="AK11" i="11"/>
  <c r="AK53" i="11"/>
  <c r="AK72" i="11"/>
  <c r="AK62" i="11"/>
  <c r="AF4" i="54"/>
  <c r="AK10" i="11"/>
  <c r="AK9" i="11"/>
  <c r="AK8" i="11"/>
  <c r="AF8" i="54"/>
  <c r="AK38" i="11"/>
  <c r="AK39" i="11"/>
  <c r="AK28" i="11"/>
  <c r="AK51" i="11"/>
  <c r="AK71" i="11"/>
  <c r="AK60" i="11"/>
  <c r="AF3" i="54"/>
  <c r="AK7" i="11"/>
  <c r="AK6" i="11"/>
  <c r="AK5" i="11"/>
  <c r="AF7" i="54"/>
  <c r="AK25" i="11"/>
  <c r="AK26" i="11"/>
  <c r="AK17" i="11"/>
  <c r="AK49" i="11"/>
  <c r="AK70" i="11"/>
  <c r="AK58" i="11"/>
  <c r="AK64" i="11"/>
  <c r="AK65" i="11"/>
  <c r="AK63" i="10"/>
  <c r="AK4" i="2"/>
  <c r="AG9" i="54"/>
  <c r="AL44" i="11"/>
  <c r="AL45" i="11"/>
  <c r="AL41" i="11"/>
  <c r="AG5" i="54"/>
  <c r="AL13" i="11"/>
  <c r="AL12" i="11"/>
  <c r="AL11" i="11"/>
  <c r="AL53" i="11"/>
  <c r="AL72" i="11"/>
  <c r="AL62" i="11"/>
  <c r="AG4" i="54"/>
  <c r="AL10" i="11"/>
  <c r="AL9" i="11"/>
  <c r="AL8" i="11"/>
  <c r="AG8" i="54"/>
  <c r="AL38" i="11"/>
  <c r="AL39" i="11"/>
  <c r="AL28" i="11"/>
  <c r="AL51" i="11"/>
  <c r="AL71" i="11"/>
  <c r="AL60" i="11"/>
  <c r="AG3" i="54"/>
  <c r="AL7" i="11"/>
  <c r="AL6" i="11"/>
  <c r="AL5" i="11"/>
  <c r="AG7" i="54"/>
  <c r="AL25" i="11"/>
  <c r="AL26" i="11"/>
  <c r="AL17" i="11"/>
  <c r="AL49" i="11"/>
  <c r="AL70" i="11"/>
  <c r="AL58" i="11"/>
  <c r="AL64" i="11"/>
  <c r="AL65" i="11"/>
  <c r="AL63" i="10"/>
  <c r="AL4" i="2"/>
  <c r="AH9" i="54"/>
  <c r="AM44" i="11"/>
  <c r="AM45" i="11"/>
  <c r="AM41" i="11"/>
  <c r="AH5" i="54"/>
  <c r="AM13" i="11"/>
  <c r="AM12" i="11"/>
  <c r="AM11" i="11"/>
  <c r="AM53" i="11"/>
  <c r="AM72" i="11"/>
  <c r="AM62" i="11"/>
  <c r="AH4" i="54"/>
  <c r="AM10" i="11"/>
  <c r="AM9" i="11"/>
  <c r="AM8" i="11"/>
  <c r="AH8" i="54"/>
  <c r="AM38" i="11"/>
  <c r="AM39" i="11"/>
  <c r="AM28" i="11"/>
  <c r="AM51" i="11"/>
  <c r="AM71" i="11"/>
  <c r="AM60" i="11"/>
  <c r="AH3" i="54"/>
  <c r="AM7" i="11"/>
  <c r="AM6" i="11"/>
  <c r="AM5" i="11"/>
  <c r="AH7" i="54"/>
  <c r="AM25" i="11"/>
  <c r="AM26" i="11"/>
  <c r="AM17" i="11"/>
  <c r="AM49" i="11"/>
  <c r="AM70" i="11"/>
  <c r="AM58" i="11"/>
  <c r="AM64" i="11"/>
  <c r="AM65" i="11"/>
  <c r="AM63" i="10"/>
  <c r="AM4" i="2"/>
  <c r="AI9" i="54"/>
  <c r="AN44" i="11"/>
  <c r="AN45" i="11"/>
  <c r="AN41" i="11"/>
  <c r="AI5" i="54"/>
  <c r="AN13" i="11"/>
  <c r="AN12" i="11"/>
  <c r="AN11" i="11"/>
  <c r="AN53" i="11"/>
  <c r="AN72" i="11"/>
  <c r="AN62" i="11"/>
  <c r="AI4" i="54"/>
  <c r="AN10" i="11"/>
  <c r="AN9" i="11"/>
  <c r="AN8" i="11"/>
  <c r="AI8" i="54"/>
  <c r="AN38" i="11"/>
  <c r="AN39" i="11"/>
  <c r="AN28" i="11"/>
  <c r="AN51" i="11"/>
  <c r="AN71" i="11"/>
  <c r="AN60" i="11"/>
  <c r="AI3" i="54"/>
  <c r="AN7" i="11"/>
  <c r="AN6" i="11"/>
  <c r="AN5" i="11"/>
  <c r="AI7" i="54"/>
  <c r="AN25" i="11"/>
  <c r="AN26" i="11"/>
  <c r="AN17" i="11"/>
  <c r="AN49" i="11"/>
  <c r="AN70" i="11"/>
  <c r="AN58" i="11"/>
  <c r="AN64" i="11"/>
  <c r="AN65" i="11"/>
  <c r="AN63" i="10"/>
  <c r="AN4" i="2"/>
  <c r="AJ9" i="54"/>
  <c r="AO44" i="11"/>
  <c r="AO45" i="11"/>
  <c r="AO41" i="11"/>
  <c r="AJ5" i="54"/>
  <c r="AO13" i="11"/>
  <c r="AO12" i="11"/>
  <c r="AO11" i="11"/>
  <c r="AO53" i="11"/>
  <c r="AO72" i="11"/>
  <c r="AO62" i="11"/>
  <c r="AJ4" i="54"/>
  <c r="AO10" i="11"/>
  <c r="AO9" i="11"/>
  <c r="AO8" i="11"/>
  <c r="AJ8" i="54"/>
  <c r="AO38" i="11"/>
  <c r="AO39" i="11"/>
  <c r="AO28" i="11"/>
  <c r="AO51" i="11"/>
  <c r="AO71" i="11"/>
  <c r="AO60" i="11"/>
  <c r="AJ3" i="54"/>
  <c r="AO7" i="11"/>
  <c r="AO6" i="11"/>
  <c r="AO5" i="11"/>
  <c r="AJ7" i="54"/>
  <c r="AO25" i="11"/>
  <c r="AO26" i="11"/>
  <c r="AO17" i="11"/>
  <c r="AO49" i="11"/>
  <c r="AO70" i="11"/>
  <c r="AO58" i="11"/>
  <c r="AO64" i="11"/>
  <c r="AO65" i="11"/>
  <c r="AO63" i="10"/>
  <c r="AO4" i="2"/>
  <c r="G70" i="10"/>
  <c r="G69" i="10"/>
  <c r="G71" i="10"/>
  <c r="F70" i="10"/>
  <c r="F69" i="10"/>
  <c r="F71" i="10"/>
  <c r="G72" i="10"/>
  <c r="C75" i="10"/>
  <c r="D75" i="10"/>
  <c r="E75" i="10"/>
  <c r="F75" i="10"/>
  <c r="G75" i="10"/>
  <c r="B79" i="10"/>
  <c r="C77" i="10"/>
  <c r="D77" i="10"/>
  <c r="E77" i="10"/>
  <c r="F77" i="10"/>
  <c r="G77" i="10"/>
  <c r="B80" i="10"/>
  <c r="B81" i="10"/>
  <c r="C70" i="10"/>
  <c r="C69" i="10"/>
  <c r="C71" i="10"/>
  <c r="B70" i="10"/>
  <c r="B69" i="10"/>
  <c r="B71" i="10"/>
  <c r="C72" i="10"/>
  <c r="D70" i="10"/>
  <c r="D69" i="10"/>
  <c r="D71" i="10"/>
  <c r="D72" i="10"/>
  <c r="E70" i="10"/>
  <c r="E69" i="10"/>
  <c r="E71" i="10"/>
  <c r="E72" i="10"/>
  <c r="F72" i="10"/>
  <c r="B82" i="10"/>
  <c r="B83" i="10"/>
  <c r="H72" i="10"/>
  <c r="H71" i="10"/>
  <c r="I72" i="10"/>
  <c r="I71" i="10"/>
  <c r="J72" i="10"/>
  <c r="J71" i="10"/>
  <c r="K72" i="10"/>
  <c r="K71" i="10"/>
  <c r="L72" i="10"/>
  <c r="L71" i="10"/>
  <c r="M72" i="10"/>
  <c r="M71" i="10"/>
  <c r="N72" i="10"/>
  <c r="N71" i="10"/>
  <c r="O71" i="10"/>
  <c r="P72" i="10"/>
  <c r="P71" i="10"/>
  <c r="Q72" i="10"/>
  <c r="Q71" i="10"/>
  <c r="R72" i="10"/>
  <c r="R71" i="10"/>
  <c r="S72" i="10"/>
  <c r="S71" i="10"/>
  <c r="T72" i="10"/>
  <c r="T71" i="10"/>
  <c r="U72" i="10"/>
  <c r="U71" i="10"/>
  <c r="V72" i="10"/>
  <c r="V71" i="10"/>
  <c r="W72" i="10"/>
  <c r="W71" i="10"/>
  <c r="X72" i="10"/>
  <c r="X71" i="10"/>
  <c r="Y72" i="10"/>
  <c r="Y71" i="10"/>
  <c r="Z71" i="10"/>
  <c r="AA71" i="10"/>
  <c r="AB71" i="10"/>
  <c r="AC71" i="10"/>
  <c r="AD71" i="10"/>
  <c r="AE71" i="10"/>
  <c r="AF71" i="10"/>
  <c r="AG71" i="10"/>
  <c r="AH71" i="10"/>
  <c r="AI71" i="10"/>
  <c r="AJ71" i="10"/>
  <c r="AK71" i="10"/>
  <c r="AL71" i="10"/>
  <c r="AM71" i="10"/>
  <c r="AN71" i="10"/>
  <c r="AO71" i="10"/>
  <c r="AO5" i="2"/>
  <c r="AO6" i="2"/>
  <c r="I6" i="5"/>
  <c r="I5" i="5"/>
  <c r="I7" i="5"/>
  <c r="D6" i="5"/>
  <c r="D5" i="5"/>
  <c r="D7" i="5"/>
  <c r="C7" i="5"/>
  <c r="D8" i="5"/>
  <c r="E6" i="5"/>
  <c r="E5" i="5"/>
  <c r="E7" i="5"/>
  <c r="E8" i="5"/>
  <c r="F6" i="5"/>
  <c r="F5" i="5"/>
  <c r="F7" i="5"/>
  <c r="F8" i="5"/>
  <c r="G6" i="5"/>
  <c r="G5" i="5"/>
  <c r="G7" i="5"/>
  <c r="G8" i="5"/>
  <c r="H6" i="5"/>
  <c r="H5" i="5"/>
  <c r="H7" i="5"/>
  <c r="H8" i="5"/>
  <c r="I8" i="5"/>
  <c r="J8" i="5"/>
  <c r="J7" i="5"/>
  <c r="K8" i="5"/>
  <c r="K7" i="5"/>
  <c r="L8" i="5"/>
  <c r="L7" i="5"/>
  <c r="M8" i="5"/>
  <c r="M7" i="5"/>
  <c r="N8" i="5"/>
  <c r="N7" i="5"/>
  <c r="O8"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O6" i="37"/>
  <c r="AO8" i="2"/>
  <c r="G23" i="10"/>
  <c r="G22"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O9" i="2"/>
  <c r="AJ5" i="29"/>
  <c r="AJ6" i="29"/>
  <c r="AJ7" i="29"/>
  <c r="AJ16" i="29"/>
  <c r="AK6" i="26"/>
  <c r="AK54" i="26"/>
  <c r="AL54" i="26"/>
  <c r="AM54" i="26"/>
  <c r="AN54" i="26"/>
  <c r="AO54" i="26"/>
  <c r="AP54" i="26"/>
  <c r="AK5" i="29"/>
  <c r="AK6" i="29"/>
  <c r="AK7" i="29"/>
  <c r="AK16" i="29"/>
  <c r="AL6" i="26"/>
  <c r="AL55" i="26"/>
  <c r="AM55" i="26"/>
  <c r="AN55" i="26"/>
  <c r="AO55" i="26"/>
  <c r="AP55" i="26"/>
  <c r="AL5" i="29"/>
  <c r="AL6" i="29"/>
  <c r="AL7" i="29"/>
  <c r="AL16" i="29"/>
  <c r="AM6" i="26"/>
  <c r="AM56" i="26"/>
  <c r="AN56" i="26"/>
  <c r="AO56" i="26"/>
  <c r="AP56" i="26"/>
  <c r="AM5" i="29"/>
  <c r="AM6" i="29"/>
  <c r="AM7" i="29"/>
  <c r="AM16" i="29"/>
  <c r="AN6" i="26"/>
  <c r="AN57" i="26"/>
  <c r="AO57" i="26"/>
  <c r="AP57" i="26"/>
  <c r="AN5" i="29"/>
  <c r="AN6" i="29"/>
  <c r="AN7" i="29"/>
  <c r="AN16" i="29"/>
  <c r="AO6" i="26"/>
  <c r="AO58" i="26"/>
  <c r="AP58" i="26"/>
  <c r="AO5" i="29"/>
  <c r="AO6" i="29"/>
  <c r="AO7" i="29"/>
  <c r="AO16" i="29"/>
  <c r="AP6" i="26"/>
  <c r="AP59" i="26"/>
  <c r="AP60" i="26"/>
  <c r="AP19" i="26"/>
  <c r="AP20" i="26"/>
  <c r="AP12" i="26"/>
  <c r="AO11" i="2"/>
  <c r="N17" i="10"/>
  <c r="K10" i="32"/>
  <c r="L10" i="32"/>
  <c r="M10" i="32"/>
  <c r="N10" i="32"/>
  <c r="O10" i="32"/>
  <c r="P10" i="32"/>
  <c r="Q10" i="32"/>
  <c r="R10" i="32"/>
  <c r="R15" i="32"/>
  <c r="R6" i="32"/>
  <c r="Q15" i="32"/>
  <c r="Q6" i="32"/>
  <c r="R3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O18" i="10"/>
  <c r="O19" i="10"/>
  <c r="O17" i="10"/>
  <c r="S10" i="32"/>
  <c r="O11" i="10"/>
  <c r="S15" i="32"/>
  <c r="S6" i="32"/>
  <c r="S33"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P18" i="10"/>
  <c r="P19" i="10"/>
  <c r="P17" i="10"/>
  <c r="T10" i="32"/>
  <c r="P11" i="10"/>
  <c r="T15" i="32"/>
  <c r="T6" i="32"/>
  <c r="T33"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Q18" i="10"/>
  <c r="Q19" i="10"/>
  <c r="Q17" i="10"/>
  <c r="U10" i="32"/>
  <c r="Q11" i="10"/>
  <c r="U15" i="32"/>
  <c r="U6" i="32"/>
  <c r="U33"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R18" i="10"/>
  <c r="R19" i="10"/>
  <c r="R17" i="10"/>
  <c r="V10" i="32"/>
  <c r="R11" i="10"/>
  <c r="V15" i="32"/>
  <c r="V6" i="32"/>
  <c r="V33"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S18" i="10"/>
  <c r="S19" i="10"/>
  <c r="S17" i="10"/>
  <c r="W10" i="32"/>
  <c r="S11" i="10"/>
  <c r="W15" i="32"/>
  <c r="W6" i="32"/>
  <c r="W33"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T18" i="10"/>
  <c r="T19" i="10"/>
  <c r="T17" i="10"/>
  <c r="X10" i="32"/>
  <c r="T11" i="10"/>
  <c r="X15" i="32"/>
  <c r="X6" i="32"/>
  <c r="X33" i="32"/>
  <c r="X89" i="32"/>
  <c r="Y89" i="32"/>
  <c r="Z89" i="32"/>
  <c r="AA89" i="32"/>
  <c r="AB89" i="32"/>
  <c r="AC89" i="32"/>
  <c r="AD89" i="32"/>
  <c r="AE89" i="32"/>
  <c r="AF89" i="32"/>
  <c r="AG89" i="32"/>
  <c r="AH89" i="32"/>
  <c r="AI89" i="32"/>
  <c r="AJ89" i="32"/>
  <c r="AK89" i="32"/>
  <c r="AL89" i="32"/>
  <c r="AM89" i="32"/>
  <c r="AN89" i="32"/>
  <c r="AO89" i="32"/>
  <c r="AP89" i="32"/>
  <c r="AQ89" i="32"/>
  <c r="AR89" i="32"/>
  <c r="AS89" i="32"/>
  <c r="U17" i="10"/>
  <c r="Y10" i="32"/>
  <c r="U11" i="10"/>
  <c r="Y15" i="32"/>
  <c r="Y6" i="32"/>
  <c r="Y33" i="32"/>
  <c r="Y90" i="32"/>
  <c r="Z90" i="32"/>
  <c r="AA90" i="32"/>
  <c r="AB90" i="32"/>
  <c r="AC90" i="32"/>
  <c r="AD90" i="32"/>
  <c r="AE90" i="32"/>
  <c r="AF90" i="32"/>
  <c r="AG90" i="32"/>
  <c r="AH90" i="32"/>
  <c r="AI90" i="32"/>
  <c r="AJ90" i="32"/>
  <c r="AK90" i="32"/>
  <c r="AL90" i="32"/>
  <c r="AM90" i="32"/>
  <c r="AN90" i="32"/>
  <c r="AO90" i="32"/>
  <c r="AP90" i="32"/>
  <c r="AQ90" i="32"/>
  <c r="AR90" i="32"/>
  <c r="AS90" i="32"/>
  <c r="V18" i="10"/>
  <c r="V19" i="10"/>
  <c r="V17" i="10"/>
  <c r="Z10" i="32"/>
  <c r="V11" i="10"/>
  <c r="Z15" i="32"/>
  <c r="Z6" i="32"/>
  <c r="Z33" i="32"/>
  <c r="Z91" i="32"/>
  <c r="AA91" i="32"/>
  <c r="AB91" i="32"/>
  <c r="AC91" i="32"/>
  <c r="AD91" i="32"/>
  <c r="AE91" i="32"/>
  <c r="AF91" i="32"/>
  <c r="AG91" i="32"/>
  <c r="AH91" i="32"/>
  <c r="AI91" i="32"/>
  <c r="AJ91" i="32"/>
  <c r="AK91" i="32"/>
  <c r="AL91" i="32"/>
  <c r="AM91" i="32"/>
  <c r="AN91" i="32"/>
  <c r="AO91" i="32"/>
  <c r="AP91" i="32"/>
  <c r="AQ91" i="32"/>
  <c r="AR91" i="32"/>
  <c r="AS91" i="32"/>
  <c r="W18" i="10"/>
  <c r="W19" i="10"/>
  <c r="W17" i="10"/>
  <c r="AA10" i="32"/>
  <c r="W11" i="10"/>
  <c r="AA15" i="32"/>
  <c r="AA6" i="32"/>
  <c r="AA33" i="32"/>
  <c r="AA92" i="32"/>
  <c r="AB92" i="32"/>
  <c r="AC92" i="32"/>
  <c r="AD92" i="32"/>
  <c r="AE92" i="32"/>
  <c r="AF92" i="32"/>
  <c r="AG92" i="32"/>
  <c r="AH92" i="32"/>
  <c r="AI92" i="32"/>
  <c r="AJ92" i="32"/>
  <c r="AK92" i="32"/>
  <c r="AL92" i="32"/>
  <c r="AM92" i="32"/>
  <c r="AN92" i="32"/>
  <c r="AO92" i="32"/>
  <c r="AP92" i="32"/>
  <c r="AQ92" i="32"/>
  <c r="AR92" i="32"/>
  <c r="AS92" i="32"/>
  <c r="X18" i="10"/>
  <c r="X19" i="10"/>
  <c r="X17" i="10"/>
  <c r="AB10" i="32"/>
  <c r="X11" i="10"/>
  <c r="AB15" i="32"/>
  <c r="AB6" i="32"/>
  <c r="AB33" i="32"/>
  <c r="AB93" i="32"/>
  <c r="AC93" i="32"/>
  <c r="AD93" i="32"/>
  <c r="AE93" i="32"/>
  <c r="AF93" i="32"/>
  <c r="AG93" i="32"/>
  <c r="AH93" i="32"/>
  <c r="AI93" i="32"/>
  <c r="AJ93" i="32"/>
  <c r="AK93" i="32"/>
  <c r="AL93" i="32"/>
  <c r="AM93" i="32"/>
  <c r="AN93" i="32"/>
  <c r="AO93" i="32"/>
  <c r="AP93" i="32"/>
  <c r="AQ93" i="32"/>
  <c r="AR93" i="32"/>
  <c r="AS93" i="32"/>
  <c r="Y18" i="10"/>
  <c r="Y19" i="10"/>
  <c r="Y17" i="10"/>
  <c r="AC10" i="32"/>
  <c r="Y11" i="10"/>
  <c r="AC15" i="32"/>
  <c r="AC6" i="32"/>
  <c r="AC33" i="32"/>
  <c r="AC94" i="32"/>
  <c r="AD94" i="32"/>
  <c r="AE94" i="32"/>
  <c r="AF94" i="32"/>
  <c r="AG94" i="32"/>
  <c r="AH94" i="32"/>
  <c r="AI94" i="32"/>
  <c r="AJ94" i="32"/>
  <c r="AK94" i="32"/>
  <c r="AL94" i="32"/>
  <c r="AM94" i="32"/>
  <c r="AN94" i="32"/>
  <c r="AO94" i="32"/>
  <c r="AP94" i="32"/>
  <c r="AQ94" i="32"/>
  <c r="AR94" i="32"/>
  <c r="AS94" i="32"/>
  <c r="Z18" i="10"/>
  <c r="Z19" i="10"/>
  <c r="Z17" i="10"/>
  <c r="AD10" i="32"/>
  <c r="Z11" i="10"/>
  <c r="AD15" i="32"/>
  <c r="AD6" i="32"/>
  <c r="AD33" i="32"/>
  <c r="AD95" i="32"/>
  <c r="AE95" i="32"/>
  <c r="AF95" i="32"/>
  <c r="AG95" i="32"/>
  <c r="AH95" i="32"/>
  <c r="AI95" i="32"/>
  <c r="AJ95" i="32"/>
  <c r="AK95" i="32"/>
  <c r="AL95" i="32"/>
  <c r="AM95" i="32"/>
  <c r="AN95" i="32"/>
  <c r="AO95" i="32"/>
  <c r="AP95" i="32"/>
  <c r="AQ95" i="32"/>
  <c r="AR95" i="32"/>
  <c r="AS95" i="32"/>
  <c r="AE10" i="32"/>
  <c r="AA11" i="10"/>
  <c r="AE15" i="32"/>
  <c r="AE6" i="32"/>
  <c r="AE33" i="32"/>
  <c r="AE96" i="32"/>
  <c r="AF96" i="32"/>
  <c r="AG96" i="32"/>
  <c r="AH96" i="32"/>
  <c r="AI96" i="32"/>
  <c r="AJ96" i="32"/>
  <c r="AK96" i="32"/>
  <c r="AL96" i="32"/>
  <c r="AM96" i="32"/>
  <c r="AN96" i="32"/>
  <c r="AO96" i="32"/>
  <c r="AP96" i="32"/>
  <c r="AQ96" i="32"/>
  <c r="AR96" i="32"/>
  <c r="AS96" i="32"/>
  <c r="AB17" i="10"/>
  <c r="AF10" i="32"/>
  <c r="AB11" i="10"/>
  <c r="AF15" i="32"/>
  <c r="AF6" i="32"/>
  <c r="AF33" i="32"/>
  <c r="AF97" i="32"/>
  <c r="AG97" i="32"/>
  <c r="AH97" i="32"/>
  <c r="AI97" i="32"/>
  <c r="AJ97" i="32"/>
  <c r="AK97" i="32"/>
  <c r="AL97" i="32"/>
  <c r="AM97" i="32"/>
  <c r="AN97" i="32"/>
  <c r="AO97" i="32"/>
  <c r="AP97" i="32"/>
  <c r="AQ97" i="32"/>
  <c r="AR97" i="32"/>
  <c r="AS97" i="32"/>
  <c r="AC17" i="10"/>
  <c r="AG10" i="32"/>
  <c r="AC11" i="10"/>
  <c r="AG15" i="32"/>
  <c r="AG6" i="32"/>
  <c r="AG33" i="32"/>
  <c r="AG98" i="32"/>
  <c r="AH98" i="32"/>
  <c r="AI98" i="32"/>
  <c r="AJ98" i="32"/>
  <c r="AK98" i="32"/>
  <c r="AL98" i="32"/>
  <c r="AM98" i="32"/>
  <c r="AN98" i="32"/>
  <c r="AO98" i="32"/>
  <c r="AP98" i="32"/>
  <c r="AQ98" i="32"/>
  <c r="AR98" i="32"/>
  <c r="AS98" i="32"/>
  <c r="AD17" i="10"/>
  <c r="AH10" i="32"/>
  <c r="AD11" i="10"/>
  <c r="AH15" i="32"/>
  <c r="AH6" i="32"/>
  <c r="AH33" i="32"/>
  <c r="AH99" i="32"/>
  <c r="AI99" i="32"/>
  <c r="AJ99" i="32"/>
  <c r="AK99" i="32"/>
  <c r="AL99" i="32"/>
  <c r="AM99" i="32"/>
  <c r="AN99" i="32"/>
  <c r="AO99" i="32"/>
  <c r="AP99" i="32"/>
  <c r="AQ99" i="32"/>
  <c r="AR99" i="32"/>
  <c r="AS99" i="32"/>
  <c r="AE17" i="10"/>
  <c r="AI10" i="32"/>
  <c r="AE11" i="10"/>
  <c r="AI15" i="32"/>
  <c r="AI6" i="32"/>
  <c r="AI33" i="32"/>
  <c r="AI100" i="32"/>
  <c r="AJ100" i="32"/>
  <c r="AK100" i="32"/>
  <c r="AL100" i="32"/>
  <c r="AM100" i="32"/>
  <c r="AN100" i="32"/>
  <c r="AO100" i="32"/>
  <c r="AP100" i="32"/>
  <c r="AQ100" i="32"/>
  <c r="AR100" i="32"/>
  <c r="AS100" i="32"/>
  <c r="AF17" i="10"/>
  <c r="AJ10" i="32"/>
  <c r="AF11" i="10"/>
  <c r="AJ15" i="32"/>
  <c r="AJ6" i="32"/>
  <c r="AJ33" i="32"/>
  <c r="AJ101" i="32"/>
  <c r="AK101" i="32"/>
  <c r="AL101" i="32"/>
  <c r="AM101" i="32"/>
  <c r="AN101" i="32"/>
  <c r="AO101" i="32"/>
  <c r="AP101" i="32"/>
  <c r="AQ101" i="32"/>
  <c r="AR101" i="32"/>
  <c r="AS101" i="32"/>
  <c r="AG17" i="10"/>
  <c r="AK10" i="32"/>
  <c r="AG11" i="10"/>
  <c r="AK15" i="32"/>
  <c r="AK6" i="32"/>
  <c r="AK33" i="32"/>
  <c r="AK102" i="32"/>
  <c r="AL102" i="32"/>
  <c r="AM102" i="32"/>
  <c r="AN102" i="32"/>
  <c r="AO102" i="32"/>
  <c r="AP102" i="32"/>
  <c r="AQ102" i="32"/>
  <c r="AR102" i="32"/>
  <c r="AS102" i="32"/>
  <c r="AH17" i="10"/>
  <c r="AL10" i="32"/>
  <c r="AH11" i="10"/>
  <c r="AL15" i="32"/>
  <c r="AL6" i="32"/>
  <c r="AL33" i="32"/>
  <c r="AL103" i="32"/>
  <c r="AM103" i="32"/>
  <c r="AN103" i="32"/>
  <c r="AO103" i="32"/>
  <c r="AP103" i="32"/>
  <c r="AQ103" i="32"/>
  <c r="AR103" i="32"/>
  <c r="AS103" i="32"/>
  <c r="AI17" i="10"/>
  <c r="AM10" i="32"/>
  <c r="AI11" i="10"/>
  <c r="AM15" i="32"/>
  <c r="AM6" i="32"/>
  <c r="AM33" i="32"/>
  <c r="AM104" i="32"/>
  <c r="AN104" i="32"/>
  <c r="AO104" i="32"/>
  <c r="AP104" i="32"/>
  <c r="AQ104" i="32"/>
  <c r="AR104" i="32"/>
  <c r="AS104" i="32"/>
  <c r="AJ17" i="10"/>
  <c r="AN10" i="32"/>
  <c r="AJ11" i="10"/>
  <c r="AN15" i="32"/>
  <c r="AN6" i="32"/>
  <c r="AN33" i="32"/>
  <c r="AN105" i="32"/>
  <c r="AO105" i="32"/>
  <c r="AP105" i="32"/>
  <c r="AQ105" i="32"/>
  <c r="AR105" i="32"/>
  <c r="AS105" i="32"/>
  <c r="AK17" i="10"/>
  <c r="AO10" i="32"/>
  <c r="AK11" i="10"/>
  <c r="AO15" i="32"/>
  <c r="AO6" i="32"/>
  <c r="AO33" i="32"/>
  <c r="AO106" i="32"/>
  <c r="AP106" i="32"/>
  <c r="AQ106" i="32"/>
  <c r="AR106" i="32"/>
  <c r="AS106" i="32"/>
  <c r="AL17" i="10"/>
  <c r="AP10" i="32"/>
  <c r="AL11" i="10"/>
  <c r="AP15" i="32"/>
  <c r="AP6" i="32"/>
  <c r="AP33" i="32"/>
  <c r="AP107" i="32"/>
  <c r="AQ107" i="32"/>
  <c r="AR107" i="32"/>
  <c r="AS107" i="32"/>
  <c r="AM17" i="10"/>
  <c r="AQ10" i="32"/>
  <c r="AM11" i="10"/>
  <c r="AQ15" i="32"/>
  <c r="AQ6" i="32"/>
  <c r="AQ33" i="32"/>
  <c r="AQ108" i="32"/>
  <c r="AR108" i="32"/>
  <c r="AS108" i="32"/>
  <c r="AN17" i="10"/>
  <c r="AR10" i="32"/>
  <c r="AN11" i="10"/>
  <c r="AR15" i="32"/>
  <c r="AR6" i="32"/>
  <c r="AR33" i="32"/>
  <c r="AR109" i="32"/>
  <c r="AS109" i="32"/>
  <c r="AO17" i="10"/>
  <c r="AS10" i="32"/>
  <c r="AO11" i="10"/>
  <c r="AS15" i="32"/>
  <c r="AS6" i="32"/>
  <c r="AS33" i="32"/>
  <c r="AS110" i="32"/>
  <c r="L15" i="32"/>
  <c r="L6" i="32"/>
  <c r="L33"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M15" i="32"/>
  <c r="M6" i="32"/>
  <c r="M33"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N15" i="32"/>
  <c r="N6" i="32"/>
  <c r="N33"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O15" i="32"/>
  <c r="O6" i="32"/>
  <c r="O33"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P15" i="32"/>
  <c r="P6" i="32"/>
  <c r="P33"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Q33"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S111" i="32"/>
  <c r="O12" i="10"/>
  <c r="P12" i="10"/>
  <c r="Q12" i="10"/>
  <c r="R12" i="10"/>
  <c r="S12" i="10"/>
  <c r="T12" i="10"/>
  <c r="U12" i="10"/>
  <c r="V12" i="10"/>
  <c r="W12" i="10"/>
  <c r="X12" i="10"/>
  <c r="Y12" i="10"/>
  <c r="Z12" i="10"/>
  <c r="AA12" i="10"/>
  <c r="AB12" i="10"/>
  <c r="AC12" i="10"/>
  <c r="AD12" i="10"/>
  <c r="AE12" i="10"/>
  <c r="AF12" i="10"/>
  <c r="AG12" i="10"/>
  <c r="AH12" i="10"/>
  <c r="AL16" i="32"/>
  <c r="AL7" i="32"/>
  <c r="AK16" i="32"/>
  <c r="AK7" i="32"/>
  <c r="AL35" i="32"/>
  <c r="AL141" i="32"/>
  <c r="AM141" i="32"/>
  <c r="AN141" i="32"/>
  <c r="AO141" i="32"/>
  <c r="AP141" i="32"/>
  <c r="AQ141" i="32"/>
  <c r="AR141" i="32"/>
  <c r="AS141" i="32"/>
  <c r="AI12" i="10"/>
  <c r="AM16" i="32"/>
  <c r="AM7" i="32"/>
  <c r="AM35" i="32"/>
  <c r="AM142" i="32"/>
  <c r="AN142" i="32"/>
  <c r="AO142" i="32"/>
  <c r="AP142" i="32"/>
  <c r="AQ142" i="32"/>
  <c r="AR142" i="32"/>
  <c r="AS142" i="32"/>
  <c r="AJ12" i="10"/>
  <c r="AN16" i="32"/>
  <c r="AN7" i="32"/>
  <c r="AN35" i="32"/>
  <c r="AN143" i="32"/>
  <c r="AO143" i="32"/>
  <c r="AP143" i="32"/>
  <c r="AQ143" i="32"/>
  <c r="AR143" i="32"/>
  <c r="AS143" i="32"/>
  <c r="AK12" i="10"/>
  <c r="AO16" i="32"/>
  <c r="AO7" i="32"/>
  <c r="AO35" i="32"/>
  <c r="AO144" i="32"/>
  <c r="AP144" i="32"/>
  <c r="AQ144" i="32"/>
  <c r="AR144" i="32"/>
  <c r="AS144" i="32"/>
  <c r="AL12" i="10"/>
  <c r="AP16" i="32"/>
  <c r="AP7" i="32"/>
  <c r="AP35" i="32"/>
  <c r="AP145" i="32"/>
  <c r="AQ145" i="32"/>
  <c r="AR145" i="32"/>
  <c r="AS145" i="32"/>
  <c r="AM12" i="10"/>
  <c r="AQ16" i="32"/>
  <c r="AQ7" i="32"/>
  <c r="AQ35" i="32"/>
  <c r="AQ146" i="32"/>
  <c r="AR146" i="32"/>
  <c r="AS146" i="32"/>
  <c r="AN12" i="10"/>
  <c r="AR16" i="32"/>
  <c r="AR7" i="32"/>
  <c r="AR35" i="32"/>
  <c r="AR147" i="32"/>
  <c r="AS147" i="32"/>
  <c r="AO12" i="10"/>
  <c r="AS16" i="32"/>
  <c r="AS7" i="32"/>
  <c r="AS35" i="32"/>
  <c r="AS148" i="32"/>
  <c r="AS149" i="32"/>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P17" i="32"/>
  <c r="AP8" i="32"/>
  <c r="AO17" i="32"/>
  <c r="AO8" i="32"/>
  <c r="AP37" i="32"/>
  <c r="AP183" i="32"/>
  <c r="AQ183" i="32"/>
  <c r="AR183" i="32"/>
  <c r="AS183" i="32"/>
  <c r="AM13" i="10"/>
  <c r="AQ17" i="32"/>
  <c r="AQ8" i="32"/>
  <c r="AQ37" i="32"/>
  <c r="AQ184" i="32"/>
  <c r="AR184" i="32"/>
  <c r="AS184" i="32"/>
  <c r="AN13" i="10"/>
  <c r="AR17" i="32"/>
  <c r="AR8" i="32"/>
  <c r="AR37" i="32"/>
  <c r="AR185" i="32"/>
  <c r="AS185" i="32"/>
  <c r="AO13" i="10"/>
  <c r="AS17" i="32"/>
  <c r="AS8" i="32"/>
  <c r="AS37" i="32"/>
  <c r="AS186" i="32"/>
  <c r="AS187" i="32"/>
  <c r="O14" i="10"/>
  <c r="P14" i="10"/>
  <c r="Q14" i="10"/>
  <c r="R14" i="10"/>
  <c r="S14" i="10"/>
  <c r="T14" i="10"/>
  <c r="U14" i="10"/>
  <c r="V14" i="10"/>
  <c r="W14" i="10"/>
  <c r="X14" i="10"/>
  <c r="Y14" i="10"/>
  <c r="Z14" i="10"/>
  <c r="AA14" i="10"/>
  <c r="AB14" i="10"/>
  <c r="AC14" i="10"/>
  <c r="AD14" i="10"/>
  <c r="AE14" i="10"/>
  <c r="AF14" i="10"/>
  <c r="AG14" i="10"/>
  <c r="AH14" i="10"/>
  <c r="AL18" i="32"/>
  <c r="AL9" i="32"/>
  <c r="AK18" i="32"/>
  <c r="AK9" i="32"/>
  <c r="AL39" i="32"/>
  <c r="AL217" i="32"/>
  <c r="AM217" i="32"/>
  <c r="AN217" i="32"/>
  <c r="AO217" i="32"/>
  <c r="AP217" i="32"/>
  <c r="AQ217" i="32"/>
  <c r="AR217" i="32"/>
  <c r="AS217" i="32"/>
  <c r="AI14" i="10"/>
  <c r="AM18" i="32"/>
  <c r="AM9" i="32"/>
  <c r="AM39" i="32"/>
  <c r="AM218" i="32"/>
  <c r="AN218" i="32"/>
  <c r="AO218" i="32"/>
  <c r="AP218" i="32"/>
  <c r="AQ218" i="32"/>
  <c r="AR218" i="32"/>
  <c r="AS218" i="32"/>
  <c r="AJ14" i="10"/>
  <c r="AN18" i="32"/>
  <c r="AN9" i="32"/>
  <c r="AN39" i="32"/>
  <c r="AN219" i="32"/>
  <c r="AO219" i="32"/>
  <c r="AP219" i="32"/>
  <c r="AQ219" i="32"/>
  <c r="AR219" i="32"/>
  <c r="AS219" i="32"/>
  <c r="AK14" i="10"/>
  <c r="AO18" i="32"/>
  <c r="AO9" i="32"/>
  <c r="AO39" i="32"/>
  <c r="AO220" i="32"/>
  <c r="AP220" i="32"/>
  <c r="AQ220" i="32"/>
  <c r="AR220" i="32"/>
  <c r="AS220" i="32"/>
  <c r="AL14" i="10"/>
  <c r="AP18" i="32"/>
  <c r="AP9" i="32"/>
  <c r="AP39" i="32"/>
  <c r="AP221" i="32"/>
  <c r="AQ221" i="32"/>
  <c r="AR221" i="32"/>
  <c r="AS221" i="32"/>
  <c r="AM14" i="10"/>
  <c r="AQ18" i="32"/>
  <c r="AQ9" i="32"/>
  <c r="AQ39" i="32"/>
  <c r="AQ222" i="32"/>
  <c r="AR222" i="32"/>
  <c r="AS222" i="32"/>
  <c r="AN14" i="10"/>
  <c r="AR18" i="32"/>
  <c r="AR9" i="32"/>
  <c r="AR39" i="32"/>
  <c r="AR223" i="32"/>
  <c r="AS223" i="32"/>
  <c r="AO14" i="10"/>
  <c r="AS18" i="32"/>
  <c r="AS9" i="32"/>
  <c r="AS39" i="32"/>
  <c r="AS224" i="32"/>
  <c r="AS225" i="32"/>
  <c r="AS68" i="32"/>
  <c r="AS69" i="32"/>
  <c r="AS22" i="32"/>
  <c r="AO10" i="2"/>
  <c r="AO14" i="2"/>
  <c r="AO16" i="2"/>
  <c r="AK7" i="36"/>
  <c r="AK9" i="36"/>
  <c r="H5" i="2"/>
  <c r="H6" i="2"/>
  <c r="H6" i="37"/>
  <c r="H8" i="2"/>
  <c r="H9" i="2"/>
  <c r="H5" i="29"/>
  <c r="H6" i="29"/>
  <c r="H7" i="29"/>
  <c r="H16" i="29"/>
  <c r="I6" i="26"/>
  <c r="I26" i="26"/>
  <c r="I60" i="26"/>
  <c r="I19" i="26"/>
  <c r="I18" i="26"/>
  <c r="I20" i="26"/>
  <c r="I12" i="26"/>
  <c r="H11" i="2"/>
  <c r="K27" i="32"/>
  <c r="K28" i="32"/>
  <c r="K29" i="32"/>
  <c r="B59" i="32"/>
  <c r="B60" i="32"/>
  <c r="B61" i="32"/>
  <c r="B50" i="32"/>
  <c r="L63" i="32"/>
  <c r="L67" i="32"/>
  <c r="L111" i="32"/>
  <c r="L16" i="32"/>
  <c r="L7" i="32"/>
  <c r="L35" i="32"/>
  <c r="L115" i="32"/>
  <c r="L149" i="32"/>
  <c r="L17" i="32"/>
  <c r="L8" i="32"/>
  <c r="L37" i="32"/>
  <c r="L153" i="32"/>
  <c r="L187" i="32"/>
  <c r="L18" i="32"/>
  <c r="L9" i="32"/>
  <c r="L39" i="32"/>
  <c r="L191" i="32"/>
  <c r="L225" i="32"/>
  <c r="L68" i="32"/>
  <c r="L69" i="32"/>
  <c r="L22" i="32"/>
  <c r="H10" i="2"/>
  <c r="H14" i="2"/>
  <c r="H16" i="2"/>
  <c r="D7" i="36"/>
  <c r="D9" i="36"/>
  <c r="D20" i="36"/>
  <c r="F6" i="2"/>
  <c r="F14" i="2"/>
  <c r="F16" i="2"/>
  <c r="B7" i="36"/>
  <c r="B9" i="36"/>
  <c r="B20" i="36"/>
  <c r="G19" i="19"/>
  <c r="G14" i="19"/>
  <c r="G20" i="19"/>
  <c r="G7" i="19"/>
  <c r="B5" i="36"/>
  <c r="B13" i="36"/>
  <c r="B14" i="36"/>
  <c r="B16" i="36"/>
  <c r="B21" i="36"/>
  <c r="B22" i="36"/>
  <c r="B23" i="36"/>
  <c r="C19" i="36"/>
  <c r="G6" i="2"/>
  <c r="G14" i="2"/>
  <c r="G16" i="2"/>
  <c r="C7" i="36"/>
  <c r="C9" i="36"/>
  <c r="C20" i="36"/>
  <c r="H19" i="19"/>
  <c r="H14" i="19"/>
  <c r="H20" i="19"/>
  <c r="H7" i="19"/>
  <c r="C5" i="36"/>
  <c r="C13" i="36"/>
  <c r="C33" i="36"/>
  <c r="C35" i="36"/>
  <c r="C39" i="36"/>
  <c r="C14" i="36"/>
  <c r="C16" i="36"/>
  <c r="C21" i="36"/>
  <c r="C22" i="36"/>
  <c r="C23" i="36"/>
  <c r="D19" i="36"/>
  <c r="J71" i="19"/>
  <c r="I7" i="12"/>
  <c r="I16" i="12"/>
  <c r="I13" i="12"/>
  <c r="I10" i="12"/>
  <c r="J74" i="19"/>
  <c r="J76" i="19"/>
  <c r="J78" i="19"/>
  <c r="J81" i="19"/>
  <c r="I25" i="19"/>
  <c r="D11" i="5"/>
  <c r="D12" i="5"/>
  <c r="E11" i="5"/>
  <c r="E12" i="5"/>
  <c r="F11" i="5"/>
  <c r="F12" i="5"/>
  <c r="G11" i="5"/>
  <c r="G12" i="5"/>
  <c r="H11" i="5"/>
  <c r="H12" i="5"/>
  <c r="I11" i="5"/>
  <c r="I12" i="5"/>
  <c r="J12" i="5"/>
  <c r="J11" i="5"/>
  <c r="J10" i="5"/>
  <c r="I26" i="19"/>
  <c r="I27" i="19"/>
  <c r="I28" i="19"/>
  <c r="D28" i="36"/>
  <c r="D30" i="36"/>
  <c r="D27" i="36"/>
  <c r="D31" i="36"/>
  <c r="D29" i="36"/>
  <c r="D32" i="36"/>
  <c r="C10" i="36"/>
  <c r="D33" i="36"/>
  <c r="D35" i="36"/>
  <c r="D39" i="36"/>
  <c r="D14" i="36"/>
  <c r="D42" i="36"/>
  <c r="D76" i="36"/>
  <c r="D22" i="36"/>
  <c r="I5" i="2"/>
  <c r="I6" i="2"/>
  <c r="I6" i="37"/>
  <c r="I8" i="2"/>
  <c r="I9" i="2"/>
  <c r="J26" i="26"/>
  <c r="I5" i="29"/>
  <c r="I6" i="29"/>
  <c r="I7" i="29"/>
  <c r="I16" i="29"/>
  <c r="J6" i="26"/>
  <c r="J27" i="26"/>
  <c r="J60" i="26"/>
  <c r="J19" i="26"/>
  <c r="J18" i="26"/>
  <c r="J20" i="26"/>
  <c r="J12" i="26"/>
  <c r="I11" i="2"/>
  <c r="M63" i="32"/>
  <c r="M67" i="32"/>
  <c r="M111" i="32"/>
  <c r="M115" i="32"/>
  <c r="M16" i="32"/>
  <c r="M7" i="32"/>
  <c r="M35" i="32"/>
  <c r="M116" i="32"/>
  <c r="M149" i="32"/>
  <c r="M153" i="32"/>
  <c r="M17" i="32"/>
  <c r="M8" i="32"/>
  <c r="M37" i="32"/>
  <c r="M154" i="32"/>
  <c r="M187" i="32"/>
  <c r="M191" i="32"/>
  <c r="M18" i="32"/>
  <c r="M9" i="32"/>
  <c r="M39" i="32"/>
  <c r="M192" i="32"/>
  <c r="M225" i="32"/>
  <c r="M68" i="32"/>
  <c r="M69" i="32"/>
  <c r="M22" i="32"/>
  <c r="I10" i="2"/>
  <c r="I14" i="2"/>
  <c r="I16" i="2"/>
  <c r="E7" i="36"/>
  <c r="E9" i="36"/>
  <c r="E20" i="36"/>
  <c r="K71" i="19"/>
  <c r="J7" i="12"/>
  <c r="J16" i="12"/>
  <c r="J13" i="12"/>
  <c r="J10" i="12"/>
  <c r="K74" i="19"/>
  <c r="K76" i="19"/>
  <c r="K78" i="19"/>
  <c r="K81" i="19"/>
  <c r="J25" i="19"/>
  <c r="K12" i="5"/>
  <c r="K11" i="5"/>
  <c r="K10" i="5"/>
  <c r="J26" i="19"/>
  <c r="J27" i="19"/>
  <c r="J28" i="19"/>
  <c r="E28" i="36"/>
  <c r="E30" i="36"/>
  <c r="E27" i="36"/>
  <c r="E31" i="36"/>
  <c r="E29" i="36"/>
  <c r="E32" i="36"/>
  <c r="E43" i="36"/>
  <c r="J5" i="2"/>
  <c r="J6" i="2"/>
  <c r="J6" i="37"/>
  <c r="J8" i="2"/>
  <c r="J9" i="2"/>
  <c r="K26" i="26"/>
  <c r="K27" i="26"/>
  <c r="J5" i="29"/>
  <c r="J6" i="29"/>
  <c r="J7" i="29"/>
  <c r="J16" i="29"/>
  <c r="K6" i="26"/>
  <c r="K28" i="26"/>
  <c r="K60" i="26"/>
  <c r="K19" i="26"/>
  <c r="K20" i="26"/>
  <c r="K12" i="26"/>
  <c r="J11" i="2"/>
  <c r="N63" i="32"/>
  <c r="N67" i="32"/>
  <c r="N111" i="32"/>
  <c r="N115" i="32"/>
  <c r="N116" i="32"/>
  <c r="N16" i="32"/>
  <c r="N7" i="32"/>
  <c r="N35" i="32"/>
  <c r="N117" i="32"/>
  <c r="N149" i="32"/>
  <c r="N153" i="32"/>
  <c r="N154" i="32"/>
  <c r="N17" i="32"/>
  <c r="N8" i="32"/>
  <c r="N37" i="32"/>
  <c r="N155" i="32"/>
  <c r="N187" i="32"/>
  <c r="N191" i="32"/>
  <c r="N192" i="32"/>
  <c r="N18" i="32"/>
  <c r="N9" i="32"/>
  <c r="N39" i="32"/>
  <c r="N193" i="32"/>
  <c r="N225" i="32"/>
  <c r="N68" i="32"/>
  <c r="N69" i="32"/>
  <c r="N22" i="32"/>
  <c r="J10" i="2"/>
  <c r="J14" i="2"/>
  <c r="J16" i="2"/>
  <c r="F7" i="36"/>
  <c r="F9" i="36"/>
  <c r="F20" i="36"/>
  <c r="K23" i="19"/>
  <c r="L71" i="19"/>
  <c r="K7" i="12"/>
  <c r="K16" i="12"/>
  <c r="K13" i="12"/>
  <c r="K10" i="12"/>
  <c r="L74" i="19"/>
  <c r="L76" i="19"/>
  <c r="L78" i="19"/>
  <c r="L81" i="19"/>
  <c r="K25" i="19"/>
  <c r="L12" i="5"/>
  <c r="L11" i="5"/>
  <c r="L10" i="5"/>
  <c r="K26" i="19"/>
  <c r="K27" i="19"/>
  <c r="K28" i="19"/>
  <c r="F28" i="36"/>
  <c r="F30" i="36"/>
  <c r="F27" i="36"/>
  <c r="F31" i="36"/>
  <c r="F29" i="36"/>
  <c r="F32" i="36"/>
  <c r="F44" i="36"/>
  <c r="K5" i="2"/>
  <c r="K6" i="2"/>
  <c r="K6" i="37"/>
  <c r="K8" i="2"/>
  <c r="K9" i="2"/>
  <c r="L26" i="26"/>
  <c r="L27" i="26"/>
  <c r="L28" i="26"/>
  <c r="K5" i="29"/>
  <c r="K6" i="29"/>
  <c r="K7" i="29"/>
  <c r="K16" i="29"/>
  <c r="L6" i="26"/>
  <c r="L29" i="26"/>
  <c r="L60" i="26"/>
  <c r="L19" i="26"/>
  <c r="L20" i="26"/>
  <c r="L12" i="26"/>
  <c r="K11" i="2"/>
  <c r="O63" i="32"/>
  <c r="O67" i="32"/>
  <c r="O111" i="32"/>
  <c r="O115" i="32"/>
  <c r="O116" i="32"/>
  <c r="O117" i="32"/>
  <c r="O16" i="32"/>
  <c r="O7" i="32"/>
  <c r="O35" i="32"/>
  <c r="O118" i="32"/>
  <c r="O149" i="32"/>
  <c r="O153" i="32"/>
  <c r="O154" i="32"/>
  <c r="O155" i="32"/>
  <c r="O17" i="32"/>
  <c r="O8" i="32"/>
  <c r="O37" i="32"/>
  <c r="O156" i="32"/>
  <c r="O187" i="32"/>
  <c r="O191" i="32"/>
  <c r="O192" i="32"/>
  <c r="O193" i="32"/>
  <c r="O18" i="32"/>
  <c r="O9" i="32"/>
  <c r="O39" i="32"/>
  <c r="O194" i="32"/>
  <c r="O225" i="32"/>
  <c r="O68" i="32"/>
  <c r="O69" i="32"/>
  <c r="O22" i="32"/>
  <c r="K10" i="2"/>
  <c r="K14" i="2"/>
  <c r="K16" i="2"/>
  <c r="G7" i="36"/>
  <c r="G9" i="36"/>
  <c r="G20" i="36"/>
  <c r="L23" i="19"/>
  <c r="M71" i="19"/>
  <c r="L7" i="12"/>
  <c r="L16" i="12"/>
  <c r="L13" i="12"/>
  <c r="L10" i="12"/>
  <c r="M74" i="19"/>
  <c r="M76" i="19"/>
  <c r="M78" i="19"/>
  <c r="M81" i="19"/>
  <c r="L25" i="19"/>
  <c r="M12" i="5"/>
  <c r="M11" i="5"/>
  <c r="M10" i="5"/>
  <c r="L26" i="19"/>
  <c r="L27" i="19"/>
  <c r="L28" i="19"/>
  <c r="G28" i="36"/>
  <c r="G30" i="36"/>
  <c r="G27" i="36"/>
  <c r="G31" i="36"/>
  <c r="G29" i="36"/>
  <c r="G32" i="36"/>
  <c r="G45" i="36"/>
  <c r="L5" i="2"/>
  <c r="L6" i="2"/>
  <c r="L6" i="37"/>
  <c r="L8" i="2"/>
  <c r="L9" i="2"/>
  <c r="M26" i="26"/>
  <c r="M27" i="26"/>
  <c r="M28" i="26"/>
  <c r="M29" i="26"/>
  <c r="L5" i="29"/>
  <c r="L6" i="29"/>
  <c r="L7" i="29"/>
  <c r="L16" i="29"/>
  <c r="M6" i="26"/>
  <c r="M30" i="26"/>
  <c r="M60" i="26"/>
  <c r="M19" i="26"/>
  <c r="M20" i="26"/>
  <c r="M12" i="26"/>
  <c r="L11" i="2"/>
  <c r="P63" i="32"/>
  <c r="P67" i="32"/>
  <c r="P111" i="32"/>
  <c r="P115" i="32"/>
  <c r="P116" i="32"/>
  <c r="P117" i="32"/>
  <c r="P118" i="32"/>
  <c r="P16" i="32"/>
  <c r="P7" i="32"/>
  <c r="P35" i="32"/>
  <c r="P119" i="32"/>
  <c r="P149" i="32"/>
  <c r="P154" i="32"/>
  <c r="P155" i="32"/>
  <c r="P156" i="32"/>
  <c r="P17" i="32"/>
  <c r="P8" i="32"/>
  <c r="P37" i="32"/>
  <c r="P157" i="32"/>
  <c r="P187" i="32"/>
  <c r="P191" i="32"/>
  <c r="P192" i="32"/>
  <c r="P193" i="32"/>
  <c r="P194" i="32"/>
  <c r="P18" i="32"/>
  <c r="P9" i="32"/>
  <c r="P39" i="32"/>
  <c r="P195" i="32"/>
  <c r="P225" i="32"/>
  <c r="P68" i="32"/>
  <c r="P69" i="32"/>
  <c r="P22" i="32"/>
  <c r="L10" i="2"/>
  <c r="L14" i="2"/>
  <c r="L16" i="2"/>
  <c r="H7" i="36"/>
  <c r="H9" i="36"/>
  <c r="H20" i="36"/>
  <c r="N71" i="19"/>
  <c r="M7" i="12"/>
  <c r="M16" i="12"/>
  <c r="M13" i="12"/>
  <c r="M10" i="12"/>
  <c r="N74" i="19"/>
  <c r="N76" i="19"/>
  <c r="N78" i="19"/>
  <c r="N81" i="19"/>
  <c r="M25" i="19"/>
  <c r="N12" i="5"/>
  <c r="N11" i="5"/>
  <c r="N10" i="5"/>
  <c r="M26" i="19"/>
  <c r="M27" i="19"/>
  <c r="M28" i="19"/>
  <c r="H28" i="36"/>
  <c r="H30" i="36"/>
  <c r="H27" i="36"/>
  <c r="H31" i="36"/>
  <c r="H29" i="36"/>
  <c r="H32" i="36"/>
  <c r="H46" i="36"/>
  <c r="M5" i="2"/>
  <c r="M6" i="2"/>
  <c r="M6" i="37"/>
  <c r="M8" i="2"/>
  <c r="M9" i="2"/>
  <c r="N26" i="26"/>
  <c r="N27" i="26"/>
  <c r="N28" i="26"/>
  <c r="N29" i="26"/>
  <c r="N30" i="26"/>
  <c r="M7" i="29"/>
  <c r="M16" i="29"/>
  <c r="N6" i="26"/>
  <c r="N31" i="26"/>
  <c r="N60" i="26"/>
  <c r="N19" i="26"/>
  <c r="N20" i="26"/>
  <c r="N12" i="26"/>
  <c r="M11" i="2"/>
  <c r="Q111" i="32"/>
  <c r="Q115" i="32"/>
  <c r="Q116" i="32"/>
  <c r="Q117" i="32"/>
  <c r="Q118" i="32"/>
  <c r="Q119" i="32"/>
  <c r="Q16" i="32"/>
  <c r="Q7" i="32"/>
  <c r="Q35" i="32"/>
  <c r="Q120" i="32"/>
  <c r="Q149" i="32"/>
  <c r="Q155" i="32"/>
  <c r="Q156" i="32"/>
  <c r="Q157" i="32"/>
  <c r="Q17" i="32"/>
  <c r="Q8" i="32"/>
  <c r="Q37" i="32"/>
  <c r="Q158" i="32"/>
  <c r="Q187" i="32"/>
  <c r="Q191" i="32"/>
  <c r="Q192" i="32"/>
  <c r="Q193" i="32"/>
  <c r="Q194" i="32"/>
  <c r="Q195" i="32"/>
  <c r="Q18" i="32"/>
  <c r="Q9" i="32"/>
  <c r="Q39" i="32"/>
  <c r="Q196" i="32"/>
  <c r="Q225" i="32"/>
  <c r="Q68" i="32"/>
  <c r="Q69" i="32"/>
  <c r="Q22" i="32"/>
  <c r="M10" i="2"/>
  <c r="M14" i="2"/>
  <c r="M16" i="2"/>
  <c r="I7" i="36"/>
  <c r="I9" i="36"/>
  <c r="I20" i="36"/>
  <c r="N23" i="19"/>
  <c r="O71" i="19"/>
  <c r="N7" i="12"/>
  <c r="N16" i="12"/>
  <c r="N13" i="12"/>
  <c r="N10" i="12"/>
  <c r="O74" i="19"/>
  <c r="O76" i="19"/>
  <c r="O78" i="19"/>
  <c r="O81" i="19"/>
  <c r="N25" i="19"/>
  <c r="O12" i="5"/>
  <c r="O11" i="5"/>
  <c r="O10" i="5"/>
  <c r="N26" i="19"/>
  <c r="N27" i="19"/>
  <c r="N28" i="19"/>
  <c r="I28" i="36"/>
  <c r="I30" i="36"/>
  <c r="I27" i="36"/>
  <c r="I31" i="36"/>
  <c r="I29" i="36"/>
  <c r="I32" i="36"/>
  <c r="I47" i="36"/>
  <c r="N5" i="2"/>
  <c r="N6" i="2"/>
  <c r="N6" i="37"/>
  <c r="N8" i="2"/>
  <c r="N9" i="2"/>
  <c r="O27" i="26"/>
  <c r="O28" i="26"/>
  <c r="O29" i="26"/>
  <c r="O30" i="26"/>
  <c r="N5" i="29"/>
  <c r="N6" i="29"/>
  <c r="N7" i="29"/>
  <c r="N16" i="29"/>
  <c r="O6" i="26"/>
  <c r="O32" i="26"/>
  <c r="O31" i="26"/>
  <c r="O60" i="26"/>
  <c r="O19" i="26"/>
  <c r="O20" i="26"/>
  <c r="O12" i="26"/>
  <c r="N11" i="2"/>
  <c r="R111" i="32"/>
  <c r="R16" i="32"/>
  <c r="R7" i="32"/>
  <c r="R35" i="32"/>
  <c r="R121" i="32"/>
  <c r="R115" i="32"/>
  <c r="R116" i="32"/>
  <c r="R117" i="32"/>
  <c r="R118" i="32"/>
  <c r="R119" i="32"/>
  <c r="R120" i="32"/>
  <c r="R149" i="32"/>
  <c r="R17" i="32"/>
  <c r="R8" i="32"/>
  <c r="R37" i="32"/>
  <c r="R159" i="32"/>
  <c r="R156" i="32"/>
  <c r="R157" i="32"/>
  <c r="R158" i="32"/>
  <c r="R187" i="32"/>
  <c r="R18" i="32"/>
  <c r="R9" i="32"/>
  <c r="R39" i="32"/>
  <c r="R197" i="32"/>
  <c r="R191" i="32"/>
  <c r="R192" i="32"/>
  <c r="R193" i="32"/>
  <c r="R194" i="32"/>
  <c r="R195" i="32"/>
  <c r="R196" i="32"/>
  <c r="R225" i="32"/>
  <c r="R68" i="32"/>
  <c r="R69" i="32"/>
  <c r="R22" i="32"/>
  <c r="N10" i="2"/>
  <c r="N14" i="2"/>
  <c r="N16" i="2"/>
  <c r="J7" i="36"/>
  <c r="J9" i="36"/>
  <c r="J20" i="36"/>
  <c r="O23" i="19"/>
  <c r="P71" i="19"/>
  <c r="O7" i="12"/>
  <c r="O16" i="12"/>
  <c r="O13" i="12"/>
  <c r="O10" i="12"/>
  <c r="P74" i="19"/>
  <c r="P76" i="19"/>
  <c r="P78" i="19"/>
  <c r="P81" i="19"/>
  <c r="O25" i="19"/>
  <c r="P12" i="5"/>
  <c r="P11" i="5"/>
  <c r="P10" i="5"/>
  <c r="O26" i="19"/>
  <c r="O27" i="19"/>
  <c r="O28" i="19"/>
  <c r="J28" i="36"/>
  <c r="J30" i="36"/>
  <c r="J27" i="36"/>
  <c r="J31" i="36"/>
  <c r="J29" i="36"/>
  <c r="J32" i="36"/>
  <c r="J48" i="36"/>
  <c r="O5" i="2"/>
  <c r="O6" i="2"/>
  <c r="O6" i="37"/>
  <c r="O8" i="2"/>
  <c r="O9" i="2"/>
  <c r="P28" i="26"/>
  <c r="P29" i="26"/>
  <c r="P30" i="26"/>
  <c r="O5" i="29"/>
  <c r="O6" i="29"/>
  <c r="O7" i="29"/>
  <c r="O16" i="29"/>
  <c r="P6" i="26"/>
  <c r="P31" i="26"/>
  <c r="P32" i="26"/>
  <c r="P33" i="26"/>
  <c r="P60" i="26"/>
  <c r="P19" i="26"/>
  <c r="P20" i="26"/>
  <c r="P12" i="26"/>
  <c r="O11" i="2"/>
  <c r="S111" i="32"/>
  <c r="S121" i="32"/>
  <c r="S16" i="32"/>
  <c r="S7" i="32"/>
  <c r="S35" i="32"/>
  <c r="S122" i="32"/>
  <c r="S115" i="32"/>
  <c r="S116" i="32"/>
  <c r="S117" i="32"/>
  <c r="S118" i="32"/>
  <c r="S119" i="32"/>
  <c r="S120" i="32"/>
  <c r="S149" i="32"/>
  <c r="S159" i="32"/>
  <c r="S17" i="32"/>
  <c r="S8" i="32"/>
  <c r="S37" i="32"/>
  <c r="S160" i="32"/>
  <c r="S157" i="32"/>
  <c r="S158" i="32"/>
  <c r="S187" i="32"/>
  <c r="S197" i="32"/>
  <c r="S18" i="32"/>
  <c r="S9" i="32"/>
  <c r="S39" i="32"/>
  <c r="S198" i="32"/>
  <c r="S191" i="32"/>
  <c r="S192" i="32"/>
  <c r="S193" i="32"/>
  <c r="S194" i="32"/>
  <c r="S195" i="32"/>
  <c r="S196" i="32"/>
  <c r="S225" i="32"/>
  <c r="S68" i="32"/>
  <c r="S69" i="32"/>
  <c r="S22" i="32"/>
  <c r="O10" i="2"/>
  <c r="O14" i="2"/>
  <c r="O16" i="2"/>
  <c r="K7" i="36"/>
  <c r="K9" i="36"/>
  <c r="K20" i="36"/>
  <c r="P23" i="19"/>
  <c r="Q71" i="19"/>
  <c r="P7" i="12"/>
  <c r="P16" i="12"/>
  <c r="P13" i="12"/>
  <c r="P10" i="12"/>
  <c r="Q74" i="19"/>
  <c r="Q76" i="19"/>
  <c r="Q78" i="19"/>
  <c r="Q81" i="19"/>
  <c r="P25" i="19"/>
  <c r="Q12" i="5"/>
  <c r="Q11" i="5"/>
  <c r="Q10" i="5"/>
  <c r="P26" i="19"/>
  <c r="P27" i="19"/>
  <c r="P28" i="19"/>
  <c r="K28" i="36"/>
  <c r="K30" i="36"/>
  <c r="K27" i="36"/>
  <c r="K31" i="36"/>
  <c r="K29" i="36"/>
  <c r="K32" i="36"/>
  <c r="K49" i="36"/>
  <c r="P5" i="2"/>
  <c r="P6" i="2"/>
  <c r="P6" i="37"/>
  <c r="P8" i="2"/>
  <c r="P9" i="2"/>
  <c r="Q29" i="26"/>
  <c r="Q30" i="26"/>
  <c r="P5" i="29"/>
  <c r="P6" i="29"/>
  <c r="P7" i="29"/>
  <c r="P16" i="29"/>
  <c r="Q6" i="26"/>
  <c r="Q31" i="26"/>
  <c r="Q32" i="26"/>
  <c r="Q33" i="26"/>
  <c r="Q34" i="26"/>
  <c r="Q60" i="26"/>
  <c r="Q19" i="26"/>
  <c r="Q20" i="26"/>
  <c r="Q12" i="26"/>
  <c r="P11" i="2"/>
  <c r="T111" i="32"/>
  <c r="T121" i="32"/>
  <c r="T122" i="32"/>
  <c r="T16" i="32"/>
  <c r="T7" i="32"/>
  <c r="T35" i="32"/>
  <c r="T123" i="32"/>
  <c r="T116" i="32"/>
  <c r="T117" i="32"/>
  <c r="T118" i="32"/>
  <c r="T119" i="32"/>
  <c r="T120" i="32"/>
  <c r="T149" i="32"/>
  <c r="T159" i="32"/>
  <c r="T160" i="32"/>
  <c r="T17" i="32"/>
  <c r="T8" i="32"/>
  <c r="T37" i="32"/>
  <c r="T161" i="32"/>
  <c r="T158" i="32"/>
  <c r="T187" i="32"/>
  <c r="T197" i="32"/>
  <c r="T198" i="32"/>
  <c r="T18" i="32"/>
  <c r="T9" i="32"/>
  <c r="T39" i="32"/>
  <c r="T199" i="32"/>
  <c r="T192" i="32"/>
  <c r="T193" i="32"/>
  <c r="T194" i="32"/>
  <c r="T195" i="32"/>
  <c r="T196" i="32"/>
  <c r="T225" i="32"/>
  <c r="T68" i="32"/>
  <c r="T69" i="32"/>
  <c r="T22" i="32"/>
  <c r="P10" i="2"/>
  <c r="P14" i="2"/>
  <c r="P16" i="2"/>
  <c r="L7" i="36"/>
  <c r="L9" i="36"/>
  <c r="L20" i="36"/>
  <c r="R71" i="19"/>
  <c r="Q7" i="12"/>
  <c r="Q16" i="12"/>
  <c r="Q13" i="12"/>
  <c r="Q10" i="12"/>
  <c r="R74" i="19"/>
  <c r="R76" i="19"/>
  <c r="R78" i="19"/>
  <c r="R81" i="19"/>
  <c r="Q25" i="19"/>
  <c r="R12" i="5"/>
  <c r="R11" i="5"/>
  <c r="R10" i="5"/>
  <c r="Q26" i="19"/>
  <c r="Q27" i="19"/>
  <c r="Q28" i="19"/>
  <c r="L28" i="36"/>
  <c r="L30" i="36"/>
  <c r="L27" i="36"/>
  <c r="L31" i="36"/>
  <c r="L29" i="36"/>
  <c r="L32" i="36"/>
  <c r="L50" i="36"/>
  <c r="Q5" i="2"/>
  <c r="Q6" i="2"/>
  <c r="Q6" i="37"/>
  <c r="Q8" i="2"/>
  <c r="Q9" i="2"/>
  <c r="R30" i="26"/>
  <c r="Q5" i="29"/>
  <c r="Q6" i="29"/>
  <c r="Q7" i="29"/>
  <c r="Q16" i="29"/>
  <c r="R6" i="26"/>
  <c r="R31" i="26"/>
  <c r="R32" i="26"/>
  <c r="R33" i="26"/>
  <c r="R34" i="26"/>
  <c r="R35" i="26"/>
  <c r="R60" i="26"/>
  <c r="R19" i="26"/>
  <c r="R20" i="26"/>
  <c r="R12" i="26"/>
  <c r="Q11" i="2"/>
  <c r="U111" i="32"/>
  <c r="U121" i="32"/>
  <c r="U122" i="32"/>
  <c r="U123" i="32"/>
  <c r="U16" i="32"/>
  <c r="U7" i="32"/>
  <c r="U35" i="32"/>
  <c r="U124" i="32"/>
  <c r="U117" i="32"/>
  <c r="U118" i="32"/>
  <c r="U119" i="32"/>
  <c r="U120" i="32"/>
  <c r="U149" i="32"/>
  <c r="U159" i="32"/>
  <c r="U160" i="32"/>
  <c r="U161" i="32"/>
  <c r="U17" i="32"/>
  <c r="U8" i="32"/>
  <c r="U37" i="32"/>
  <c r="U162" i="32"/>
  <c r="U187" i="32"/>
  <c r="U197" i="32"/>
  <c r="U198" i="32"/>
  <c r="U199" i="32"/>
  <c r="U18" i="32"/>
  <c r="U9" i="32"/>
  <c r="U39" i="32"/>
  <c r="U200" i="32"/>
  <c r="U193" i="32"/>
  <c r="U194" i="32"/>
  <c r="U195" i="32"/>
  <c r="U196" i="32"/>
  <c r="U225" i="32"/>
  <c r="U68" i="32"/>
  <c r="U69" i="32"/>
  <c r="U22" i="32"/>
  <c r="Q10" i="2"/>
  <c r="Q14" i="2"/>
  <c r="Q16" i="2"/>
  <c r="M7" i="36"/>
  <c r="M9" i="36"/>
  <c r="M20" i="36"/>
  <c r="R23" i="19"/>
  <c r="S71" i="19"/>
  <c r="R7" i="12"/>
  <c r="R16" i="12"/>
  <c r="R13" i="12"/>
  <c r="R10" i="12"/>
  <c r="S74" i="19"/>
  <c r="S76" i="19"/>
  <c r="S78" i="19"/>
  <c r="S81" i="19"/>
  <c r="R25" i="19"/>
  <c r="S12" i="5"/>
  <c r="S11" i="5"/>
  <c r="S10" i="5"/>
  <c r="R26" i="19"/>
  <c r="R27" i="19"/>
  <c r="R28" i="19"/>
  <c r="M28" i="36"/>
  <c r="M30" i="36"/>
  <c r="M27" i="36"/>
  <c r="M31" i="36"/>
  <c r="M29" i="36"/>
  <c r="M32" i="36"/>
  <c r="M51" i="36"/>
  <c r="R5" i="2"/>
  <c r="R6" i="2"/>
  <c r="R6" i="37"/>
  <c r="R8" i="2"/>
  <c r="R9" i="2"/>
  <c r="R5" i="29"/>
  <c r="R6" i="29"/>
  <c r="R7" i="29"/>
  <c r="R16" i="29"/>
  <c r="S6" i="26"/>
  <c r="S31" i="26"/>
  <c r="S32" i="26"/>
  <c r="S33" i="26"/>
  <c r="S34" i="26"/>
  <c r="S35" i="26"/>
  <c r="S36" i="26"/>
  <c r="S60" i="26"/>
  <c r="S19" i="26"/>
  <c r="S20" i="26"/>
  <c r="S12" i="26"/>
  <c r="R11" i="2"/>
  <c r="V111" i="32"/>
  <c r="V121" i="32"/>
  <c r="V122" i="32"/>
  <c r="V123" i="32"/>
  <c r="V124" i="32"/>
  <c r="V16" i="32"/>
  <c r="V7" i="32"/>
  <c r="V35" i="32"/>
  <c r="V125" i="32"/>
  <c r="V118" i="32"/>
  <c r="V119" i="32"/>
  <c r="V120" i="32"/>
  <c r="V149" i="32"/>
  <c r="V160" i="32"/>
  <c r="V161" i="32"/>
  <c r="V162" i="32"/>
  <c r="V17" i="32"/>
  <c r="V8" i="32"/>
  <c r="V37" i="32"/>
  <c r="V163" i="32"/>
  <c r="V187" i="32"/>
  <c r="V197" i="32"/>
  <c r="V198" i="32"/>
  <c r="V199" i="32"/>
  <c r="V200" i="32"/>
  <c r="V18" i="32"/>
  <c r="V9" i="32"/>
  <c r="V39" i="32"/>
  <c r="V201" i="32"/>
  <c r="V194" i="32"/>
  <c r="V195" i="32"/>
  <c r="V196" i="32"/>
  <c r="V225" i="32"/>
  <c r="V68" i="32"/>
  <c r="V69" i="32"/>
  <c r="V22" i="32"/>
  <c r="R10" i="2"/>
  <c r="R14" i="2"/>
  <c r="R16" i="2"/>
  <c r="N7" i="36"/>
  <c r="N9" i="36"/>
  <c r="N20" i="36"/>
  <c r="S23" i="19"/>
  <c r="T71" i="19"/>
  <c r="S7" i="12"/>
  <c r="S16" i="12"/>
  <c r="S13" i="12"/>
  <c r="S10" i="12"/>
  <c r="T74" i="19"/>
  <c r="T76" i="19"/>
  <c r="T78" i="19"/>
  <c r="T81" i="19"/>
  <c r="S25" i="19"/>
  <c r="T12" i="5"/>
  <c r="T11" i="5"/>
  <c r="T10" i="5"/>
  <c r="S26" i="19"/>
  <c r="S27" i="19"/>
  <c r="S28" i="19"/>
  <c r="N28" i="36"/>
  <c r="N30" i="36"/>
  <c r="N27" i="36"/>
  <c r="N31" i="36"/>
  <c r="N29" i="36"/>
  <c r="N32" i="36"/>
  <c r="N52" i="36"/>
  <c r="S5" i="2"/>
  <c r="S6" i="2"/>
  <c r="S6" i="37"/>
  <c r="S8" i="2"/>
  <c r="S9" i="2"/>
  <c r="S5" i="29"/>
  <c r="S6" i="29"/>
  <c r="S7" i="29"/>
  <c r="S16" i="29"/>
  <c r="T6" i="26"/>
  <c r="T32" i="26"/>
  <c r="T33" i="26"/>
  <c r="T34" i="26"/>
  <c r="T35" i="26"/>
  <c r="T36" i="26"/>
  <c r="T37" i="26"/>
  <c r="T60" i="26"/>
  <c r="T19" i="26"/>
  <c r="T20" i="26"/>
  <c r="T12" i="26"/>
  <c r="S11" i="2"/>
  <c r="W111" i="32"/>
  <c r="W121" i="32"/>
  <c r="W122" i="32"/>
  <c r="W123" i="32"/>
  <c r="W124" i="32"/>
  <c r="W125" i="32"/>
  <c r="W16" i="32"/>
  <c r="W7" i="32"/>
  <c r="W35" i="32"/>
  <c r="W126" i="32"/>
  <c r="W119" i="32"/>
  <c r="W120" i="32"/>
  <c r="W149" i="32"/>
  <c r="W161" i="32"/>
  <c r="W162" i="32"/>
  <c r="W163" i="32"/>
  <c r="W17" i="32"/>
  <c r="W8" i="32"/>
  <c r="W37" i="32"/>
  <c r="W164" i="32"/>
  <c r="W187" i="32"/>
  <c r="W197" i="32"/>
  <c r="W198" i="32"/>
  <c r="W199" i="32"/>
  <c r="W200" i="32"/>
  <c r="W201" i="32"/>
  <c r="W18" i="32"/>
  <c r="W9" i="32"/>
  <c r="W39" i="32"/>
  <c r="W202" i="32"/>
  <c r="W195" i="32"/>
  <c r="W196" i="32"/>
  <c r="W225" i="32"/>
  <c r="W68" i="32"/>
  <c r="W69" i="32"/>
  <c r="W22" i="32"/>
  <c r="S10" i="2"/>
  <c r="S14" i="2"/>
  <c r="S16" i="2"/>
  <c r="O7" i="36"/>
  <c r="O9" i="36"/>
  <c r="O20" i="36"/>
  <c r="T23" i="19"/>
  <c r="U71" i="19"/>
  <c r="T43" i="12"/>
  <c r="T7" i="12"/>
  <c r="T46" i="12"/>
  <c r="T16" i="12"/>
  <c r="T45" i="12"/>
  <c r="T13" i="12"/>
  <c r="T44" i="12"/>
  <c r="T10" i="12"/>
  <c r="U74" i="19"/>
  <c r="U76" i="19"/>
  <c r="U78" i="19"/>
  <c r="U81" i="19"/>
  <c r="T25" i="19"/>
  <c r="U12" i="5"/>
  <c r="U11" i="5"/>
  <c r="U10" i="5"/>
  <c r="T26" i="19"/>
  <c r="T27" i="19"/>
  <c r="T28" i="19"/>
  <c r="O28" i="36"/>
  <c r="O30" i="36"/>
  <c r="O27" i="36"/>
  <c r="O31" i="36"/>
  <c r="O29" i="36"/>
  <c r="O32" i="36"/>
  <c r="O53" i="36"/>
  <c r="T5" i="2"/>
  <c r="T6" i="2"/>
  <c r="T6" i="37"/>
  <c r="T8" i="2"/>
  <c r="T9" i="2"/>
  <c r="U33" i="26"/>
  <c r="U34" i="26"/>
  <c r="U35" i="26"/>
  <c r="U36" i="26"/>
  <c r="U37" i="26"/>
  <c r="T5" i="29"/>
  <c r="T6" i="29"/>
  <c r="T7" i="29"/>
  <c r="T16" i="29"/>
  <c r="U6" i="26"/>
  <c r="U38" i="26"/>
  <c r="U60" i="26"/>
  <c r="U19" i="26"/>
  <c r="U20" i="26"/>
  <c r="U12" i="26"/>
  <c r="T11" i="2"/>
  <c r="X111" i="32"/>
  <c r="X121" i="32"/>
  <c r="X122" i="32"/>
  <c r="X123" i="32"/>
  <c r="X124" i="32"/>
  <c r="X125" i="32"/>
  <c r="X126" i="32"/>
  <c r="X16" i="32"/>
  <c r="X7" i="32"/>
  <c r="X35" i="32"/>
  <c r="X127" i="32"/>
  <c r="X120" i="32"/>
  <c r="X149" i="32"/>
  <c r="X162" i="32"/>
  <c r="X163" i="32"/>
  <c r="X164" i="32"/>
  <c r="X17" i="32"/>
  <c r="X8" i="32"/>
  <c r="X37" i="32"/>
  <c r="X165" i="32"/>
  <c r="X187" i="32"/>
  <c r="X197" i="32"/>
  <c r="X198" i="32"/>
  <c r="X199" i="32"/>
  <c r="X200" i="32"/>
  <c r="X201" i="32"/>
  <c r="X202" i="32"/>
  <c r="X18" i="32"/>
  <c r="X9" i="32"/>
  <c r="X39" i="32"/>
  <c r="X203" i="32"/>
  <c r="X196" i="32"/>
  <c r="X225" i="32"/>
  <c r="X68" i="32"/>
  <c r="X69" i="32"/>
  <c r="X22" i="32"/>
  <c r="T10" i="2"/>
  <c r="T14" i="2"/>
  <c r="T16" i="2"/>
  <c r="P7" i="36"/>
  <c r="P9" i="36"/>
  <c r="P20" i="36"/>
  <c r="U23" i="19"/>
  <c r="V71" i="19"/>
  <c r="U43" i="12"/>
  <c r="U7" i="12"/>
  <c r="U46" i="12"/>
  <c r="U16" i="12"/>
  <c r="U45" i="12"/>
  <c r="U13" i="12"/>
  <c r="U44" i="12"/>
  <c r="U10" i="12"/>
  <c r="V74" i="19"/>
  <c r="V76" i="19"/>
  <c r="V78" i="19"/>
  <c r="V81" i="19"/>
  <c r="U25" i="19"/>
  <c r="V12" i="5"/>
  <c r="V11" i="5"/>
  <c r="V10" i="5"/>
  <c r="U26" i="19"/>
  <c r="U27" i="19"/>
  <c r="U28" i="19"/>
  <c r="P28" i="36"/>
  <c r="P30" i="36"/>
  <c r="P27" i="36"/>
  <c r="P31" i="36"/>
  <c r="P29" i="36"/>
  <c r="P32" i="36"/>
  <c r="P54" i="36"/>
  <c r="U5" i="2"/>
  <c r="U6" i="2"/>
  <c r="U6" i="37"/>
  <c r="U8" i="2"/>
  <c r="U9" i="2"/>
  <c r="V34" i="26"/>
  <c r="V35" i="26"/>
  <c r="V36" i="26"/>
  <c r="V37" i="26"/>
  <c r="V38" i="26"/>
  <c r="U5" i="29"/>
  <c r="U6" i="29"/>
  <c r="U7" i="29"/>
  <c r="U16" i="29"/>
  <c r="V6" i="26"/>
  <c r="V39" i="26"/>
  <c r="V60" i="26"/>
  <c r="V19" i="26"/>
  <c r="V20" i="26"/>
  <c r="V12" i="26"/>
  <c r="U11" i="2"/>
  <c r="Y111" i="32"/>
  <c r="Y121" i="32"/>
  <c r="Y122" i="32"/>
  <c r="Y123" i="32"/>
  <c r="Y124" i="32"/>
  <c r="Y125" i="32"/>
  <c r="Y126" i="32"/>
  <c r="Y127" i="32"/>
  <c r="Y16" i="32"/>
  <c r="Y7" i="32"/>
  <c r="Y35" i="32"/>
  <c r="Y128" i="32"/>
  <c r="Y149" i="32"/>
  <c r="Y163" i="32"/>
  <c r="Y164" i="32"/>
  <c r="Y165" i="32"/>
  <c r="Y17" i="32"/>
  <c r="Y8" i="32"/>
  <c r="Y37" i="32"/>
  <c r="Y166" i="32"/>
  <c r="Y187" i="32"/>
  <c r="Y197" i="32"/>
  <c r="Y198" i="32"/>
  <c r="Y199" i="32"/>
  <c r="Y200" i="32"/>
  <c r="Y201" i="32"/>
  <c r="Y202" i="32"/>
  <c r="Y203" i="32"/>
  <c r="Y18" i="32"/>
  <c r="Y9" i="32"/>
  <c r="Y39" i="32"/>
  <c r="Y204" i="32"/>
  <c r="Y225" i="32"/>
  <c r="Y68" i="32"/>
  <c r="Y69" i="32"/>
  <c r="Y22" i="32"/>
  <c r="U10" i="2"/>
  <c r="U14" i="2"/>
  <c r="U16" i="2"/>
  <c r="Q7" i="36"/>
  <c r="Q9" i="36"/>
  <c r="Q20" i="36"/>
  <c r="V23" i="19"/>
  <c r="W71" i="19"/>
  <c r="V43" i="12"/>
  <c r="V7" i="12"/>
  <c r="V46" i="12"/>
  <c r="V16" i="12"/>
  <c r="V45" i="12"/>
  <c r="V13" i="12"/>
  <c r="V44" i="12"/>
  <c r="V10" i="12"/>
  <c r="W74" i="19"/>
  <c r="W76" i="19"/>
  <c r="W78" i="19"/>
  <c r="W81" i="19"/>
  <c r="V25" i="19"/>
  <c r="W12" i="5"/>
  <c r="W11" i="5"/>
  <c r="W10" i="5"/>
  <c r="V26" i="19"/>
  <c r="V27" i="19"/>
  <c r="V28" i="19"/>
  <c r="Q28" i="36"/>
  <c r="Q30" i="36"/>
  <c r="Q27" i="36"/>
  <c r="Q31" i="36"/>
  <c r="Q29" i="36"/>
  <c r="Q32" i="36"/>
  <c r="Q55" i="36"/>
  <c r="V5" i="2"/>
  <c r="V6" i="2"/>
  <c r="V6" i="37"/>
  <c r="V8" i="2"/>
  <c r="V9" i="2"/>
  <c r="W35" i="26"/>
  <c r="W36" i="26"/>
  <c r="W37" i="26"/>
  <c r="W38" i="26"/>
  <c r="W39" i="26"/>
  <c r="V5" i="29"/>
  <c r="V6" i="29"/>
  <c r="V7" i="29"/>
  <c r="V16" i="29"/>
  <c r="W6" i="26"/>
  <c r="W40" i="26"/>
  <c r="W60" i="26"/>
  <c r="W19" i="26"/>
  <c r="W20" i="26"/>
  <c r="W12" i="26"/>
  <c r="V11" i="2"/>
  <c r="Z111" i="32"/>
  <c r="Z122" i="32"/>
  <c r="Z123" i="32"/>
  <c r="Z124" i="32"/>
  <c r="Z125" i="32"/>
  <c r="Z126" i="32"/>
  <c r="Z127" i="32"/>
  <c r="Z128" i="32"/>
  <c r="Z16" i="32"/>
  <c r="Z7" i="32"/>
  <c r="Z35" i="32"/>
  <c r="Z129" i="32"/>
  <c r="Z149" i="32"/>
  <c r="Z164" i="32"/>
  <c r="Z165" i="32"/>
  <c r="Z166" i="32"/>
  <c r="Z17" i="32"/>
  <c r="Z8" i="32"/>
  <c r="Z37" i="32"/>
  <c r="Z167" i="32"/>
  <c r="Z187" i="32"/>
  <c r="Z198" i="32"/>
  <c r="Z199" i="32"/>
  <c r="Z200" i="32"/>
  <c r="Z201" i="32"/>
  <c r="Z202" i="32"/>
  <c r="Z203" i="32"/>
  <c r="Z204" i="32"/>
  <c r="Z18" i="32"/>
  <c r="Z9" i="32"/>
  <c r="Z39" i="32"/>
  <c r="Z205" i="32"/>
  <c r="Z225" i="32"/>
  <c r="Z68" i="32"/>
  <c r="Z69" i="32"/>
  <c r="Z22" i="32"/>
  <c r="V10" i="2"/>
  <c r="V14" i="2"/>
  <c r="V16" i="2"/>
  <c r="R7" i="36"/>
  <c r="R9" i="36"/>
  <c r="R20" i="36"/>
  <c r="W23" i="19"/>
  <c r="X71" i="19"/>
  <c r="W43" i="12"/>
  <c r="W7" i="12"/>
  <c r="W46" i="12"/>
  <c r="W16" i="12"/>
  <c r="W45" i="12"/>
  <c r="W13" i="12"/>
  <c r="W44" i="12"/>
  <c r="W10" i="12"/>
  <c r="X74" i="19"/>
  <c r="X76" i="19"/>
  <c r="X78" i="19"/>
  <c r="X81" i="19"/>
  <c r="W25" i="19"/>
  <c r="X12" i="5"/>
  <c r="X11" i="5"/>
  <c r="X10" i="5"/>
  <c r="W26" i="19"/>
  <c r="W27" i="19"/>
  <c r="W28" i="19"/>
  <c r="R28" i="36"/>
  <c r="R30" i="36"/>
  <c r="R27" i="36"/>
  <c r="R31" i="36"/>
  <c r="R29" i="36"/>
  <c r="R32" i="36"/>
  <c r="R56" i="36"/>
  <c r="W5" i="2"/>
  <c r="W6" i="2"/>
  <c r="W6" i="37"/>
  <c r="W8" i="2"/>
  <c r="W9" i="2"/>
  <c r="X36" i="26"/>
  <c r="X37" i="26"/>
  <c r="X38" i="26"/>
  <c r="X39" i="26"/>
  <c r="X40" i="26"/>
  <c r="W5" i="29"/>
  <c r="W6" i="29"/>
  <c r="W7" i="29"/>
  <c r="W16" i="29"/>
  <c r="X6" i="26"/>
  <c r="X41" i="26"/>
  <c r="X60" i="26"/>
  <c r="X19" i="26"/>
  <c r="X20" i="26"/>
  <c r="X12" i="26"/>
  <c r="W11" i="2"/>
  <c r="AA111" i="32"/>
  <c r="AA123" i="32"/>
  <c r="AA124" i="32"/>
  <c r="AA125" i="32"/>
  <c r="AA126" i="32"/>
  <c r="AA127" i="32"/>
  <c r="AA128" i="32"/>
  <c r="AA129" i="32"/>
  <c r="AA16" i="32"/>
  <c r="AA7" i="32"/>
  <c r="AA35" i="32"/>
  <c r="AA130" i="32"/>
  <c r="AA149" i="32"/>
  <c r="AA165" i="32"/>
  <c r="AA166" i="32"/>
  <c r="AA167" i="32"/>
  <c r="AA17" i="32"/>
  <c r="AA8" i="32"/>
  <c r="AA37" i="32"/>
  <c r="AA168" i="32"/>
  <c r="AA187" i="32"/>
  <c r="AA199" i="32"/>
  <c r="AA200" i="32"/>
  <c r="AA201" i="32"/>
  <c r="AA202" i="32"/>
  <c r="AA203" i="32"/>
  <c r="AA204" i="32"/>
  <c r="AA205" i="32"/>
  <c r="AA18" i="32"/>
  <c r="AA9" i="32"/>
  <c r="AA39" i="32"/>
  <c r="AA206" i="32"/>
  <c r="AA225" i="32"/>
  <c r="AA68" i="32"/>
  <c r="AA69" i="32"/>
  <c r="AA22" i="32"/>
  <c r="W10" i="2"/>
  <c r="W14" i="2"/>
  <c r="W16" i="2"/>
  <c r="S7" i="36"/>
  <c r="S9" i="36"/>
  <c r="S20" i="36"/>
  <c r="X23" i="19"/>
  <c r="Y71" i="19"/>
  <c r="X43" i="12"/>
  <c r="X7" i="12"/>
  <c r="X46" i="12"/>
  <c r="X16" i="12"/>
  <c r="X45" i="12"/>
  <c r="X13" i="12"/>
  <c r="X44" i="12"/>
  <c r="X10" i="12"/>
  <c r="Y74" i="19"/>
  <c r="Y76" i="19"/>
  <c r="Y78" i="19"/>
  <c r="Y81" i="19"/>
  <c r="X25" i="19"/>
  <c r="Y12" i="5"/>
  <c r="Y11" i="5"/>
  <c r="Y10" i="5"/>
  <c r="X26" i="19"/>
  <c r="X27" i="19"/>
  <c r="X28" i="19"/>
  <c r="S28" i="36"/>
  <c r="S30" i="36"/>
  <c r="S27" i="36"/>
  <c r="S31" i="36"/>
  <c r="S29" i="36"/>
  <c r="S32" i="36"/>
  <c r="S57" i="36"/>
  <c r="X5" i="2"/>
  <c r="X6" i="2"/>
  <c r="X6" i="37"/>
  <c r="X8" i="2"/>
  <c r="X9" i="2"/>
  <c r="Y37" i="26"/>
  <c r="Y38" i="26"/>
  <c r="Y39" i="26"/>
  <c r="Y40" i="26"/>
  <c r="Y41" i="26"/>
  <c r="X5" i="29"/>
  <c r="X6" i="29"/>
  <c r="X7" i="29"/>
  <c r="X16" i="29"/>
  <c r="Y6" i="26"/>
  <c r="Y42" i="26"/>
  <c r="Y60" i="26"/>
  <c r="Y19" i="26"/>
  <c r="Y20" i="26"/>
  <c r="Y12" i="26"/>
  <c r="X11" i="2"/>
  <c r="AB111" i="32"/>
  <c r="AB124" i="32"/>
  <c r="AB125" i="32"/>
  <c r="AB126" i="32"/>
  <c r="AB127" i="32"/>
  <c r="AB128" i="32"/>
  <c r="AB129" i="32"/>
  <c r="AB130" i="32"/>
  <c r="AB16" i="32"/>
  <c r="AB7" i="32"/>
  <c r="AB35" i="32"/>
  <c r="AB131" i="32"/>
  <c r="AB149" i="32"/>
  <c r="AB166" i="32"/>
  <c r="AB167" i="32"/>
  <c r="AB168" i="32"/>
  <c r="AB17" i="32"/>
  <c r="AB8" i="32"/>
  <c r="AB37" i="32"/>
  <c r="AB169" i="32"/>
  <c r="AB187" i="32"/>
  <c r="AB200" i="32"/>
  <c r="AB201" i="32"/>
  <c r="AB202" i="32"/>
  <c r="AB203" i="32"/>
  <c r="AB204" i="32"/>
  <c r="AB205" i="32"/>
  <c r="AB206" i="32"/>
  <c r="AB18" i="32"/>
  <c r="AB9" i="32"/>
  <c r="AB39" i="32"/>
  <c r="AB207" i="32"/>
  <c r="AB225" i="32"/>
  <c r="AB68" i="32"/>
  <c r="AB69" i="32"/>
  <c r="AB22" i="32"/>
  <c r="X10" i="2"/>
  <c r="X14" i="2"/>
  <c r="X16" i="2"/>
  <c r="T7" i="36"/>
  <c r="T9" i="36"/>
  <c r="T20" i="36"/>
  <c r="Y23" i="19"/>
  <c r="Z71" i="19"/>
  <c r="Y43" i="12"/>
  <c r="Y7" i="12"/>
  <c r="Y46" i="12"/>
  <c r="Y16" i="12"/>
  <c r="Y45" i="12"/>
  <c r="Y13" i="12"/>
  <c r="Y44" i="12"/>
  <c r="Y10" i="12"/>
  <c r="Z74" i="19"/>
  <c r="Z76" i="19"/>
  <c r="Z78" i="19"/>
  <c r="Z81" i="19"/>
  <c r="Y25" i="19"/>
  <c r="Z12" i="5"/>
  <c r="Z11" i="5"/>
  <c r="Z10" i="5"/>
  <c r="Y26" i="19"/>
  <c r="Y27" i="19"/>
  <c r="Y28" i="19"/>
  <c r="T28" i="36"/>
  <c r="T30" i="36"/>
  <c r="T27" i="36"/>
  <c r="T31" i="36"/>
  <c r="T29" i="36"/>
  <c r="T32" i="36"/>
  <c r="T58" i="36"/>
  <c r="Y5" i="2"/>
  <c r="Y6" i="2"/>
  <c r="Y6" i="37"/>
  <c r="Y8" i="2"/>
  <c r="Y9" i="2"/>
  <c r="Z38" i="26"/>
  <c r="Z39" i="26"/>
  <c r="Z40" i="26"/>
  <c r="Z41" i="26"/>
  <c r="Z42" i="26"/>
  <c r="Y5" i="29"/>
  <c r="Y6" i="29"/>
  <c r="Y7" i="29"/>
  <c r="Y16" i="29"/>
  <c r="Z6" i="26"/>
  <c r="Z43" i="26"/>
  <c r="Z60" i="26"/>
  <c r="Z19" i="26"/>
  <c r="Z20" i="26"/>
  <c r="Z12" i="26"/>
  <c r="Y11" i="2"/>
  <c r="AC111" i="32"/>
  <c r="AC125" i="32"/>
  <c r="AC126" i="32"/>
  <c r="AC127" i="32"/>
  <c r="AC128" i="32"/>
  <c r="AC129" i="32"/>
  <c r="AC130" i="32"/>
  <c r="AC131" i="32"/>
  <c r="AC16" i="32"/>
  <c r="AC7" i="32"/>
  <c r="AC35" i="32"/>
  <c r="AC132" i="32"/>
  <c r="AC149" i="32"/>
  <c r="AC167" i="32"/>
  <c r="AC168" i="32"/>
  <c r="AC169" i="32"/>
  <c r="AC17" i="32"/>
  <c r="AC8" i="32"/>
  <c r="AC37" i="32"/>
  <c r="AC170" i="32"/>
  <c r="AC187" i="32"/>
  <c r="AC201" i="32"/>
  <c r="AC202" i="32"/>
  <c r="AC203" i="32"/>
  <c r="AC204" i="32"/>
  <c r="AC205" i="32"/>
  <c r="AC206" i="32"/>
  <c r="AC207" i="32"/>
  <c r="AC18" i="32"/>
  <c r="AC9" i="32"/>
  <c r="AC39" i="32"/>
  <c r="AC208" i="32"/>
  <c r="AC225" i="32"/>
  <c r="AC68" i="32"/>
  <c r="AC69" i="32"/>
  <c r="AC22" i="32"/>
  <c r="Y10" i="2"/>
  <c r="Y14" i="2"/>
  <c r="Y16" i="2"/>
  <c r="U7" i="36"/>
  <c r="U9" i="36"/>
  <c r="U20" i="36"/>
  <c r="Z23" i="19"/>
  <c r="AA71" i="19"/>
  <c r="Z43" i="12"/>
  <c r="Z7" i="12"/>
  <c r="Z46" i="12"/>
  <c r="Z16" i="12"/>
  <c r="Z45" i="12"/>
  <c r="Z13" i="12"/>
  <c r="Z44" i="12"/>
  <c r="Z10" i="12"/>
  <c r="AA74" i="19"/>
  <c r="AA76" i="19"/>
  <c r="AA78" i="19"/>
  <c r="AA81" i="19"/>
  <c r="Z25" i="19"/>
  <c r="AA12" i="5"/>
  <c r="AA11" i="5"/>
  <c r="AA10" i="5"/>
  <c r="Z26" i="19"/>
  <c r="Z27" i="19"/>
  <c r="Z28" i="19"/>
  <c r="U28" i="36"/>
  <c r="U30" i="36"/>
  <c r="U27" i="36"/>
  <c r="U31" i="36"/>
  <c r="U29" i="36"/>
  <c r="U32" i="36"/>
  <c r="U59" i="36"/>
  <c r="Z5" i="2"/>
  <c r="Z6" i="2"/>
  <c r="Z6" i="37"/>
  <c r="Z8" i="2"/>
  <c r="Z9" i="2"/>
  <c r="AA39" i="26"/>
  <c r="AA40" i="26"/>
  <c r="AA41" i="26"/>
  <c r="AA42" i="26"/>
  <c r="AA43" i="26"/>
  <c r="Z5" i="29"/>
  <c r="Z6" i="29"/>
  <c r="Z7" i="29"/>
  <c r="Z16" i="29"/>
  <c r="AA6" i="26"/>
  <c r="AA44" i="26"/>
  <c r="AA60" i="26"/>
  <c r="AA19" i="26"/>
  <c r="AA20" i="26"/>
  <c r="AA12" i="26"/>
  <c r="Z11" i="2"/>
  <c r="AD111" i="32"/>
  <c r="AD126" i="32"/>
  <c r="AD127" i="32"/>
  <c r="AD128" i="32"/>
  <c r="AD129" i="32"/>
  <c r="AD130" i="32"/>
  <c r="AD131" i="32"/>
  <c r="AD132" i="32"/>
  <c r="AD16" i="32"/>
  <c r="AD7" i="32"/>
  <c r="AD35" i="32"/>
  <c r="AD133" i="32"/>
  <c r="AD149" i="32"/>
  <c r="AD168" i="32"/>
  <c r="AD169" i="32"/>
  <c r="AD170" i="32"/>
  <c r="AD17" i="32"/>
  <c r="AD8" i="32"/>
  <c r="AD37" i="32"/>
  <c r="AD171" i="32"/>
  <c r="AD187" i="32"/>
  <c r="AD202" i="32"/>
  <c r="AD203" i="32"/>
  <c r="AD204" i="32"/>
  <c r="AD205" i="32"/>
  <c r="AD206" i="32"/>
  <c r="AD207" i="32"/>
  <c r="AD208" i="32"/>
  <c r="AD18" i="32"/>
  <c r="AD9" i="32"/>
  <c r="AD39" i="32"/>
  <c r="AD209" i="32"/>
  <c r="AD225" i="32"/>
  <c r="AD68" i="32"/>
  <c r="AD69" i="32"/>
  <c r="AD22" i="32"/>
  <c r="Z10" i="2"/>
  <c r="Z14" i="2"/>
  <c r="Z16" i="2"/>
  <c r="V7" i="36"/>
  <c r="V9" i="36"/>
  <c r="V20" i="36"/>
  <c r="AA23" i="19"/>
  <c r="AB71" i="19"/>
  <c r="AA43" i="12"/>
  <c r="AA7" i="12"/>
  <c r="AA46" i="12"/>
  <c r="AA16" i="12"/>
  <c r="AA45" i="12"/>
  <c r="AA13" i="12"/>
  <c r="AA44" i="12"/>
  <c r="AA10" i="12"/>
  <c r="AB74" i="19"/>
  <c r="AB76" i="19"/>
  <c r="AB78" i="19"/>
  <c r="AB81" i="19"/>
  <c r="AA25" i="19"/>
  <c r="AB12" i="5"/>
  <c r="AB11" i="5"/>
  <c r="AB10" i="5"/>
  <c r="AA26" i="19"/>
  <c r="AA27" i="19"/>
  <c r="AA28" i="19"/>
  <c r="V28" i="36"/>
  <c r="V30" i="36"/>
  <c r="V27" i="36"/>
  <c r="V31" i="36"/>
  <c r="V29" i="36"/>
  <c r="V32" i="36"/>
  <c r="V60" i="36"/>
  <c r="AA5" i="2"/>
  <c r="AA6" i="2"/>
  <c r="AA6" i="37"/>
  <c r="AA8" i="2"/>
  <c r="AA9" i="2"/>
  <c r="AB40" i="26"/>
  <c r="AB41" i="26"/>
  <c r="AB42" i="26"/>
  <c r="AB43" i="26"/>
  <c r="AB44" i="26"/>
  <c r="AA5" i="29"/>
  <c r="AA6" i="29"/>
  <c r="AA7" i="29"/>
  <c r="AA16" i="29"/>
  <c r="AB6" i="26"/>
  <c r="AB45" i="26"/>
  <c r="AB60" i="26"/>
  <c r="AB19" i="26"/>
  <c r="AB20" i="26"/>
  <c r="AB12" i="26"/>
  <c r="AA11" i="2"/>
  <c r="AE111" i="32"/>
  <c r="AE127" i="32"/>
  <c r="AE128" i="32"/>
  <c r="AE129" i="32"/>
  <c r="AE130" i="32"/>
  <c r="AE131" i="32"/>
  <c r="AE132" i="32"/>
  <c r="AE133" i="32"/>
  <c r="AE16" i="32"/>
  <c r="AE7" i="32"/>
  <c r="AE35" i="32"/>
  <c r="AE134" i="32"/>
  <c r="AE149" i="32"/>
  <c r="AE169" i="32"/>
  <c r="AE170" i="32"/>
  <c r="AE171" i="32"/>
  <c r="AE17" i="32"/>
  <c r="AE8" i="32"/>
  <c r="AE37" i="32"/>
  <c r="AE172" i="32"/>
  <c r="AE187" i="32"/>
  <c r="AE203" i="32"/>
  <c r="AE204" i="32"/>
  <c r="AE205" i="32"/>
  <c r="AE206" i="32"/>
  <c r="AE207" i="32"/>
  <c r="AE208" i="32"/>
  <c r="AE209" i="32"/>
  <c r="AE18" i="32"/>
  <c r="AE9" i="32"/>
  <c r="AE39" i="32"/>
  <c r="AE210" i="32"/>
  <c r="AE225" i="32"/>
  <c r="AE68" i="32"/>
  <c r="AE69" i="32"/>
  <c r="AE22" i="32"/>
  <c r="AA10" i="2"/>
  <c r="AA14" i="2"/>
  <c r="AA16" i="2"/>
  <c r="W7" i="36"/>
  <c r="W9" i="36"/>
  <c r="W20" i="36"/>
  <c r="AB23" i="19"/>
  <c r="AC71" i="19"/>
  <c r="AB43" i="12"/>
  <c r="AB7" i="12"/>
  <c r="AB46" i="12"/>
  <c r="AB16" i="12"/>
  <c r="AB45" i="12"/>
  <c r="AB13" i="12"/>
  <c r="AB44" i="12"/>
  <c r="AB10" i="12"/>
  <c r="AC74" i="19"/>
  <c r="AC76" i="19"/>
  <c r="AC78" i="19"/>
  <c r="AC81" i="19"/>
  <c r="AB25" i="19"/>
  <c r="AC12" i="5"/>
  <c r="AC11" i="5"/>
  <c r="AC10" i="5"/>
  <c r="AB26" i="19"/>
  <c r="AB27" i="19"/>
  <c r="AB28" i="19"/>
  <c r="W28" i="36"/>
  <c r="W30" i="36"/>
  <c r="W27" i="36"/>
  <c r="W31" i="36"/>
  <c r="W29" i="36"/>
  <c r="W32" i="36"/>
  <c r="W61" i="36"/>
  <c r="AB5" i="2"/>
  <c r="AB6" i="2"/>
  <c r="AB6" i="37"/>
  <c r="AB8" i="2"/>
  <c r="AB9" i="2"/>
  <c r="AC41" i="26"/>
  <c r="AC42" i="26"/>
  <c r="AC43" i="26"/>
  <c r="AC44" i="26"/>
  <c r="AC45" i="26"/>
  <c r="AB5" i="29"/>
  <c r="AB6" i="29"/>
  <c r="AB7" i="29"/>
  <c r="AB16" i="29"/>
  <c r="AC6" i="26"/>
  <c r="AC46" i="26"/>
  <c r="AC60" i="26"/>
  <c r="AC19" i="26"/>
  <c r="AC20" i="26"/>
  <c r="AC12" i="26"/>
  <c r="AB11" i="2"/>
  <c r="AF111" i="32"/>
  <c r="AF128" i="32"/>
  <c r="AF129" i="32"/>
  <c r="AF130" i="32"/>
  <c r="AF131" i="32"/>
  <c r="AF132" i="32"/>
  <c r="AF133" i="32"/>
  <c r="AF134" i="32"/>
  <c r="AF16" i="32"/>
  <c r="AF7" i="32"/>
  <c r="AF35" i="32"/>
  <c r="AF135" i="32"/>
  <c r="AF149" i="32"/>
  <c r="AF170" i="32"/>
  <c r="AF171" i="32"/>
  <c r="AF172" i="32"/>
  <c r="AF17" i="32"/>
  <c r="AF8" i="32"/>
  <c r="AF37" i="32"/>
  <c r="AF173" i="32"/>
  <c r="AF187" i="32"/>
  <c r="AF204" i="32"/>
  <c r="AF205" i="32"/>
  <c r="AF206" i="32"/>
  <c r="AF207" i="32"/>
  <c r="AF208" i="32"/>
  <c r="AF209" i="32"/>
  <c r="AF210" i="32"/>
  <c r="AF18" i="32"/>
  <c r="AF9" i="32"/>
  <c r="AF39" i="32"/>
  <c r="AF211" i="32"/>
  <c r="AF225" i="32"/>
  <c r="AF68" i="32"/>
  <c r="AF69" i="32"/>
  <c r="AF22" i="32"/>
  <c r="AB10" i="2"/>
  <c r="AB14" i="2"/>
  <c r="AB16" i="2"/>
  <c r="X7" i="36"/>
  <c r="X9" i="36"/>
  <c r="X20" i="36"/>
  <c r="AC23" i="19"/>
  <c r="AD71" i="19"/>
  <c r="AC43" i="12"/>
  <c r="AC7" i="12"/>
  <c r="AC46" i="12"/>
  <c r="AC16" i="12"/>
  <c r="AC45" i="12"/>
  <c r="AC13" i="12"/>
  <c r="AC44" i="12"/>
  <c r="AC10" i="12"/>
  <c r="AD74" i="19"/>
  <c r="AD76" i="19"/>
  <c r="AD78" i="19"/>
  <c r="AD81" i="19"/>
  <c r="AC25" i="19"/>
  <c r="AD12" i="5"/>
  <c r="AD11" i="5"/>
  <c r="AD10" i="5"/>
  <c r="AC26" i="19"/>
  <c r="AC27" i="19"/>
  <c r="AC28" i="19"/>
  <c r="X28" i="36"/>
  <c r="X30" i="36"/>
  <c r="X27" i="36"/>
  <c r="X31" i="36"/>
  <c r="X29" i="36"/>
  <c r="X32" i="36"/>
  <c r="X62" i="36"/>
  <c r="AC5" i="2"/>
  <c r="AC6" i="2"/>
  <c r="AC6" i="37"/>
  <c r="AC8" i="2"/>
  <c r="AC9" i="2"/>
  <c r="AD42" i="26"/>
  <c r="AD43" i="26"/>
  <c r="AD44" i="26"/>
  <c r="AD45" i="26"/>
  <c r="AD46" i="26"/>
  <c r="AC5" i="29"/>
  <c r="AC6" i="29"/>
  <c r="AC7" i="29"/>
  <c r="AC16" i="29"/>
  <c r="AD6" i="26"/>
  <c r="AD47" i="26"/>
  <c r="AD60" i="26"/>
  <c r="AD19" i="26"/>
  <c r="AD20" i="26"/>
  <c r="AD12" i="26"/>
  <c r="AC11" i="2"/>
  <c r="AG111" i="32"/>
  <c r="AG129" i="32"/>
  <c r="AG130" i="32"/>
  <c r="AG131" i="32"/>
  <c r="AG132" i="32"/>
  <c r="AG133" i="32"/>
  <c r="AG134" i="32"/>
  <c r="AG135" i="32"/>
  <c r="AG16" i="32"/>
  <c r="AG7" i="32"/>
  <c r="AG35" i="32"/>
  <c r="AG136" i="32"/>
  <c r="AG149" i="32"/>
  <c r="AG171" i="32"/>
  <c r="AG172" i="32"/>
  <c r="AG173" i="32"/>
  <c r="AG17" i="32"/>
  <c r="AG8" i="32"/>
  <c r="AG37" i="32"/>
  <c r="AG174" i="32"/>
  <c r="AG187" i="32"/>
  <c r="AG205" i="32"/>
  <c r="AG206" i="32"/>
  <c r="AG207" i="32"/>
  <c r="AG208" i="32"/>
  <c r="AG209" i="32"/>
  <c r="AG210" i="32"/>
  <c r="AG211" i="32"/>
  <c r="AG18" i="32"/>
  <c r="AG9" i="32"/>
  <c r="AG39" i="32"/>
  <c r="AG212" i="32"/>
  <c r="AG225" i="32"/>
  <c r="AG68" i="32"/>
  <c r="AG69" i="32"/>
  <c r="AG22" i="32"/>
  <c r="AC10" i="2"/>
  <c r="AC14" i="2"/>
  <c r="AC16" i="2"/>
  <c r="Y7" i="36"/>
  <c r="Y9" i="36"/>
  <c r="Y20" i="36"/>
  <c r="AD23" i="19"/>
  <c r="AE71" i="19"/>
  <c r="AD43" i="12"/>
  <c r="AD7" i="12"/>
  <c r="AD46" i="12"/>
  <c r="AD16" i="12"/>
  <c r="AD45" i="12"/>
  <c r="AD13" i="12"/>
  <c r="AD44" i="12"/>
  <c r="AD10" i="12"/>
  <c r="AE74" i="19"/>
  <c r="AE76" i="19"/>
  <c r="AE78" i="19"/>
  <c r="AE81" i="19"/>
  <c r="AD25" i="19"/>
  <c r="AE12" i="5"/>
  <c r="AE11" i="5"/>
  <c r="AE10" i="5"/>
  <c r="AD26" i="19"/>
  <c r="AD27" i="19"/>
  <c r="AD28" i="19"/>
  <c r="Y28" i="36"/>
  <c r="Y30" i="36"/>
  <c r="Y27" i="36"/>
  <c r="Y31" i="36"/>
  <c r="Y29" i="36"/>
  <c r="Y32" i="36"/>
  <c r="Y63" i="36"/>
  <c r="AD5" i="2"/>
  <c r="AD6" i="2"/>
  <c r="AD6" i="37"/>
  <c r="AD8" i="2"/>
  <c r="AD9" i="2"/>
  <c r="AE43" i="26"/>
  <c r="AE44" i="26"/>
  <c r="AE45" i="26"/>
  <c r="AE46" i="26"/>
  <c r="AE47" i="26"/>
  <c r="AD5" i="29"/>
  <c r="AD6" i="29"/>
  <c r="AD7" i="29"/>
  <c r="AD16" i="29"/>
  <c r="AE6" i="26"/>
  <c r="AE48" i="26"/>
  <c r="AE60" i="26"/>
  <c r="AE19" i="26"/>
  <c r="AE20" i="26"/>
  <c r="AE12" i="26"/>
  <c r="AD11" i="2"/>
  <c r="AH111" i="32"/>
  <c r="AH130" i="32"/>
  <c r="AH131" i="32"/>
  <c r="AH132" i="32"/>
  <c r="AH133" i="32"/>
  <c r="AH134" i="32"/>
  <c r="AH135" i="32"/>
  <c r="AH136" i="32"/>
  <c r="AH16" i="32"/>
  <c r="AH7" i="32"/>
  <c r="AH35" i="32"/>
  <c r="AH137" i="32"/>
  <c r="AH149" i="32"/>
  <c r="AH172" i="32"/>
  <c r="AH173" i="32"/>
  <c r="AH174" i="32"/>
  <c r="AH17" i="32"/>
  <c r="AH8" i="32"/>
  <c r="AH37" i="32"/>
  <c r="AH175" i="32"/>
  <c r="AH187" i="32"/>
  <c r="AH206" i="32"/>
  <c r="AH207" i="32"/>
  <c r="AH208" i="32"/>
  <c r="AH209" i="32"/>
  <c r="AH210" i="32"/>
  <c r="AH211" i="32"/>
  <c r="AH212" i="32"/>
  <c r="AH18" i="32"/>
  <c r="AH9" i="32"/>
  <c r="AH39" i="32"/>
  <c r="AH213" i="32"/>
  <c r="AH225" i="32"/>
  <c r="AH68" i="32"/>
  <c r="AH69" i="32"/>
  <c r="AH22" i="32"/>
  <c r="AD10" i="2"/>
  <c r="AD14" i="2"/>
  <c r="AD16" i="2"/>
  <c r="Z7" i="36"/>
  <c r="Z9" i="36"/>
  <c r="Z20" i="36"/>
  <c r="AE23" i="19"/>
  <c r="AF71" i="19"/>
  <c r="AE43" i="12"/>
  <c r="AE7" i="12"/>
  <c r="AE46" i="12"/>
  <c r="AE16" i="12"/>
  <c r="AE45" i="12"/>
  <c r="AE13" i="12"/>
  <c r="AE44" i="12"/>
  <c r="AE10" i="12"/>
  <c r="AF74" i="19"/>
  <c r="AF76" i="19"/>
  <c r="AF78" i="19"/>
  <c r="AF81" i="19"/>
  <c r="AE25" i="19"/>
  <c r="AF12" i="5"/>
  <c r="AF11" i="5"/>
  <c r="AF10" i="5"/>
  <c r="AE26" i="19"/>
  <c r="AE27" i="19"/>
  <c r="AE28" i="19"/>
  <c r="Z28" i="36"/>
  <c r="Z30" i="36"/>
  <c r="Z27" i="36"/>
  <c r="Z31" i="36"/>
  <c r="Z29" i="36"/>
  <c r="Z32" i="36"/>
  <c r="Z64" i="36"/>
  <c r="AE5" i="2"/>
  <c r="AE6" i="2"/>
  <c r="AE6" i="37"/>
  <c r="AE8" i="2"/>
  <c r="AE9" i="2"/>
  <c r="AF44" i="26"/>
  <c r="AF45" i="26"/>
  <c r="AF46" i="26"/>
  <c r="AF47" i="26"/>
  <c r="AF48" i="26"/>
  <c r="AE5" i="29"/>
  <c r="AE6" i="29"/>
  <c r="AE7" i="29"/>
  <c r="AE16" i="29"/>
  <c r="AF6" i="26"/>
  <c r="AF49" i="26"/>
  <c r="AF60" i="26"/>
  <c r="AF19" i="26"/>
  <c r="AF20" i="26"/>
  <c r="AF12" i="26"/>
  <c r="AE11" i="2"/>
  <c r="AI111" i="32"/>
  <c r="AI131" i="32"/>
  <c r="AI132" i="32"/>
  <c r="AI133" i="32"/>
  <c r="AI134" i="32"/>
  <c r="AI135" i="32"/>
  <c r="AI136" i="32"/>
  <c r="AI137" i="32"/>
  <c r="AI16" i="32"/>
  <c r="AI7" i="32"/>
  <c r="AI35" i="32"/>
  <c r="AI138" i="32"/>
  <c r="AI149" i="32"/>
  <c r="AI173" i="32"/>
  <c r="AI174" i="32"/>
  <c r="AI175" i="32"/>
  <c r="AI17" i="32"/>
  <c r="AI8" i="32"/>
  <c r="AI37" i="32"/>
  <c r="AI176" i="32"/>
  <c r="AI187" i="32"/>
  <c r="AI207" i="32"/>
  <c r="AI208" i="32"/>
  <c r="AI209" i="32"/>
  <c r="AI210" i="32"/>
  <c r="AI211" i="32"/>
  <c r="AI212" i="32"/>
  <c r="AI213" i="32"/>
  <c r="AI18" i="32"/>
  <c r="AI9" i="32"/>
  <c r="AI39" i="32"/>
  <c r="AI214" i="32"/>
  <c r="AI225" i="32"/>
  <c r="AI68" i="32"/>
  <c r="AI69" i="32"/>
  <c r="AI22" i="32"/>
  <c r="AE10" i="2"/>
  <c r="AE14" i="2"/>
  <c r="AE16" i="2"/>
  <c r="AA7" i="36"/>
  <c r="AA9" i="36"/>
  <c r="AA20" i="36"/>
  <c r="AF23" i="19"/>
  <c r="AG71" i="19"/>
  <c r="AF43" i="12"/>
  <c r="AF7" i="12"/>
  <c r="AF46" i="12"/>
  <c r="AF16" i="12"/>
  <c r="AF45" i="12"/>
  <c r="AF13" i="12"/>
  <c r="AF44" i="12"/>
  <c r="AF10" i="12"/>
  <c r="AG74" i="19"/>
  <c r="AG76" i="19"/>
  <c r="AG78" i="19"/>
  <c r="AG81" i="19"/>
  <c r="AF25" i="19"/>
  <c r="AG12" i="5"/>
  <c r="AG11" i="5"/>
  <c r="AG10" i="5"/>
  <c r="AF26" i="19"/>
  <c r="AF27" i="19"/>
  <c r="AF28" i="19"/>
  <c r="AA28" i="36"/>
  <c r="AA30" i="36"/>
  <c r="AA27" i="36"/>
  <c r="AA31" i="36"/>
  <c r="AA29" i="36"/>
  <c r="AA32" i="36"/>
  <c r="AA65" i="36"/>
  <c r="AF5" i="2"/>
  <c r="AF6" i="2"/>
  <c r="AF6" i="37"/>
  <c r="AF8" i="2"/>
  <c r="AF9" i="2"/>
  <c r="AG45" i="26"/>
  <c r="AG46" i="26"/>
  <c r="AG47" i="26"/>
  <c r="AG48" i="26"/>
  <c r="AG49" i="26"/>
  <c r="AF5" i="29"/>
  <c r="AF6" i="29"/>
  <c r="AF7" i="29"/>
  <c r="AF16" i="29"/>
  <c r="AG6" i="26"/>
  <c r="AG50" i="26"/>
  <c r="AG60" i="26"/>
  <c r="AG19" i="26"/>
  <c r="AG20" i="26"/>
  <c r="AG12" i="26"/>
  <c r="AF11" i="2"/>
  <c r="AJ111" i="32"/>
  <c r="AJ132" i="32"/>
  <c r="AJ133" i="32"/>
  <c r="AJ134" i="32"/>
  <c r="AJ135" i="32"/>
  <c r="AJ136" i="32"/>
  <c r="AJ137" i="32"/>
  <c r="AJ138" i="32"/>
  <c r="AJ16" i="32"/>
  <c r="AJ7" i="32"/>
  <c r="AJ35" i="32"/>
  <c r="AJ139" i="32"/>
  <c r="AJ149" i="32"/>
  <c r="AJ174" i="32"/>
  <c r="AJ175" i="32"/>
  <c r="AJ176" i="32"/>
  <c r="AJ17" i="32"/>
  <c r="AJ8" i="32"/>
  <c r="AJ37" i="32"/>
  <c r="AJ177" i="32"/>
  <c r="AJ187" i="32"/>
  <c r="AJ208" i="32"/>
  <c r="AJ209" i="32"/>
  <c r="AJ210" i="32"/>
  <c r="AJ211" i="32"/>
  <c r="AJ212" i="32"/>
  <c r="AJ213" i="32"/>
  <c r="AJ214" i="32"/>
  <c r="AJ18" i="32"/>
  <c r="AJ9" i="32"/>
  <c r="AJ39" i="32"/>
  <c r="AJ215" i="32"/>
  <c r="AJ225" i="32"/>
  <c r="AJ68" i="32"/>
  <c r="AJ69" i="32"/>
  <c r="AJ22" i="32"/>
  <c r="AF10" i="2"/>
  <c r="AF14" i="2"/>
  <c r="AF16" i="2"/>
  <c r="AB7" i="36"/>
  <c r="AB9" i="36"/>
  <c r="AB20" i="36"/>
  <c r="AG23" i="19"/>
  <c r="AH71" i="19"/>
  <c r="AG43" i="12"/>
  <c r="AG7" i="12"/>
  <c r="AG46" i="12"/>
  <c r="AG16" i="12"/>
  <c r="AG45" i="12"/>
  <c r="AG13" i="12"/>
  <c r="AG44" i="12"/>
  <c r="AG10" i="12"/>
  <c r="AH74" i="19"/>
  <c r="AH76" i="19"/>
  <c r="AH78" i="19"/>
  <c r="AH81" i="19"/>
  <c r="AG25" i="19"/>
  <c r="AH12" i="5"/>
  <c r="AH11" i="5"/>
  <c r="AH10" i="5"/>
  <c r="AG26" i="19"/>
  <c r="AG27" i="19"/>
  <c r="AG28" i="19"/>
  <c r="AB28" i="36"/>
  <c r="AB30" i="36"/>
  <c r="AB27" i="36"/>
  <c r="AB31" i="36"/>
  <c r="AB29" i="36"/>
  <c r="AB32" i="36"/>
  <c r="AB66" i="36"/>
  <c r="AG5" i="2"/>
  <c r="AG6" i="2"/>
  <c r="AG6" i="37"/>
  <c r="AG8" i="2"/>
  <c r="AG9" i="2"/>
  <c r="AH46" i="26"/>
  <c r="AH47" i="26"/>
  <c r="AH48" i="26"/>
  <c r="AH49" i="26"/>
  <c r="AH50" i="26"/>
  <c r="AG5" i="29"/>
  <c r="AG6" i="29"/>
  <c r="AG7" i="29"/>
  <c r="AG16" i="29"/>
  <c r="AH6" i="26"/>
  <c r="AH51" i="26"/>
  <c r="AH60" i="26"/>
  <c r="AH19" i="26"/>
  <c r="AH20" i="26"/>
  <c r="AH12" i="26"/>
  <c r="AG11" i="2"/>
  <c r="AK111" i="32"/>
  <c r="AK133" i="32"/>
  <c r="AK134" i="32"/>
  <c r="AK135" i="32"/>
  <c r="AK136" i="32"/>
  <c r="AK137" i="32"/>
  <c r="AK138" i="32"/>
  <c r="AK139" i="32"/>
  <c r="AK35" i="32"/>
  <c r="AK140" i="32"/>
  <c r="AK149" i="32"/>
  <c r="AK175" i="32"/>
  <c r="AK176" i="32"/>
  <c r="AK177" i="32"/>
  <c r="AK17" i="32"/>
  <c r="AK8" i="32"/>
  <c r="AK37" i="32"/>
  <c r="AK178" i="32"/>
  <c r="AK187" i="32"/>
  <c r="AK209" i="32"/>
  <c r="AK210" i="32"/>
  <c r="AK211" i="32"/>
  <c r="AK212" i="32"/>
  <c r="AK213" i="32"/>
  <c r="AK214" i="32"/>
  <c r="AK215" i="32"/>
  <c r="AK39" i="32"/>
  <c r="AK216" i="32"/>
  <c r="AK225" i="32"/>
  <c r="AK68" i="32"/>
  <c r="AK69" i="32"/>
  <c r="AK22" i="32"/>
  <c r="AG10" i="2"/>
  <c r="AG14" i="2"/>
  <c r="AG16" i="2"/>
  <c r="AC7" i="36"/>
  <c r="AC9" i="36"/>
  <c r="AC20" i="36"/>
  <c r="AH23" i="19"/>
  <c r="AI71" i="19"/>
  <c r="AH43" i="12"/>
  <c r="AH7" i="12"/>
  <c r="AH46" i="12"/>
  <c r="AH16" i="12"/>
  <c r="AH45" i="12"/>
  <c r="AH13" i="12"/>
  <c r="AH44" i="12"/>
  <c r="AH10" i="12"/>
  <c r="AI74" i="19"/>
  <c r="AI76" i="19"/>
  <c r="AI78" i="19"/>
  <c r="AI81" i="19"/>
  <c r="AH25" i="19"/>
  <c r="AI12" i="5"/>
  <c r="AI11" i="5"/>
  <c r="AI10" i="5"/>
  <c r="AH26" i="19"/>
  <c r="AH27" i="19"/>
  <c r="AH28" i="19"/>
  <c r="AC28" i="36"/>
  <c r="AC30" i="36"/>
  <c r="AC27" i="36"/>
  <c r="AC31" i="36"/>
  <c r="AC29" i="36"/>
  <c r="AC32" i="36"/>
  <c r="AC67" i="36"/>
  <c r="AH5" i="2"/>
  <c r="AH6" i="2"/>
  <c r="AH6" i="37"/>
  <c r="AH8" i="2"/>
  <c r="AH9" i="2"/>
  <c r="AI47" i="26"/>
  <c r="AI48" i="26"/>
  <c r="AI49" i="26"/>
  <c r="AI50" i="26"/>
  <c r="AI51" i="26"/>
  <c r="AH5" i="29"/>
  <c r="AH6" i="29"/>
  <c r="AH7" i="29"/>
  <c r="AH16" i="29"/>
  <c r="AI6" i="26"/>
  <c r="AI52" i="26"/>
  <c r="AI60" i="26"/>
  <c r="AI19" i="26"/>
  <c r="AI20" i="26"/>
  <c r="AI12" i="26"/>
  <c r="AH11" i="2"/>
  <c r="AL111" i="32"/>
  <c r="AL134" i="32"/>
  <c r="AL135" i="32"/>
  <c r="AL136" i="32"/>
  <c r="AL137" i="32"/>
  <c r="AL138" i="32"/>
  <c r="AL139" i="32"/>
  <c r="AL140" i="32"/>
  <c r="AL149" i="32"/>
  <c r="AL176" i="32"/>
  <c r="AL177" i="32"/>
  <c r="AL178" i="32"/>
  <c r="AL17" i="32"/>
  <c r="AL8" i="32"/>
  <c r="AL37" i="32"/>
  <c r="AL179" i="32"/>
  <c r="AL187" i="32"/>
  <c r="AL210" i="32"/>
  <c r="AL211" i="32"/>
  <c r="AL212" i="32"/>
  <c r="AL213" i="32"/>
  <c r="AL214" i="32"/>
  <c r="AL215" i="32"/>
  <c r="AL216" i="32"/>
  <c r="AL225" i="32"/>
  <c r="AL68" i="32"/>
  <c r="AL69" i="32"/>
  <c r="AL22" i="32"/>
  <c r="AH10" i="2"/>
  <c r="AH14" i="2"/>
  <c r="AH16" i="2"/>
  <c r="AD7" i="36"/>
  <c r="AD9" i="36"/>
  <c r="AD20" i="36"/>
  <c r="AI23" i="19"/>
  <c r="AJ71" i="19"/>
  <c r="AI43" i="12"/>
  <c r="AI7" i="12"/>
  <c r="AI46" i="12"/>
  <c r="AI16" i="12"/>
  <c r="AI45" i="12"/>
  <c r="AI13" i="12"/>
  <c r="AI44" i="12"/>
  <c r="AI10" i="12"/>
  <c r="AJ74" i="19"/>
  <c r="AJ76" i="19"/>
  <c r="AJ78" i="19"/>
  <c r="AJ81" i="19"/>
  <c r="AI25" i="19"/>
  <c r="AJ12" i="5"/>
  <c r="AJ11" i="5"/>
  <c r="AJ10" i="5"/>
  <c r="AI26" i="19"/>
  <c r="AI27" i="19"/>
  <c r="AI28" i="19"/>
  <c r="AD28" i="36"/>
  <c r="AD30" i="36"/>
  <c r="AD27" i="36"/>
  <c r="AD31" i="36"/>
  <c r="AD29" i="36"/>
  <c r="AD32" i="36"/>
  <c r="AD68" i="36"/>
  <c r="AI5" i="2"/>
  <c r="AI6" i="2"/>
  <c r="AI6" i="37"/>
  <c r="AI8" i="2"/>
  <c r="AI9" i="2"/>
  <c r="AJ48" i="26"/>
  <c r="AJ49" i="26"/>
  <c r="AJ50" i="26"/>
  <c r="AJ51" i="26"/>
  <c r="AJ52" i="26"/>
  <c r="AI5" i="29"/>
  <c r="AI6" i="29"/>
  <c r="AI7" i="29"/>
  <c r="AI16" i="29"/>
  <c r="AJ6" i="26"/>
  <c r="AJ53" i="26"/>
  <c r="AJ60" i="26"/>
  <c r="AJ19" i="26"/>
  <c r="AJ20" i="26"/>
  <c r="AJ12" i="26"/>
  <c r="AI11" i="2"/>
  <c r="AM111" i="32"/>
  <c r="AM135" i="32"/>
  <c r="AM136" i="32"/>
  <c r="AM137" i="32"/>
  <c r="AM138" i="32"/>
  <c r="AM139" i="32"/>
  <c r="AM140" i="32"/>
  <c r="AM149" i="32"/>
  <c r="AM177" i="32"/>
  <c r="AM178" i="32"/>
  <c r="AM179" i="32"/>
  <c r="AM17" i="32"/>
  <c r="AM8" i="32"/>
  <c r="AM37" i="32"/>
  <c r="AM180" i="32"/>
  <c r="AM187" i="32"/>
  <c r="AM211" i="32"/>
  <c r="AM212" i="32"/>
  <c r="AM213" i="32"/>
  <c r="AM214" i="32"/>
  <c r="AM215" i="32"/>
  <c r="AM216" i="32"/>
  <c r="AM225" i="32"/>
  <c r="AM68" i="32"/>
  <c r="AM69" i="32"/>
  <c r="AM22" i="32"/>
  <c r="AI10" i="2"/>
  <c r="AI14" i="2"/>
  <c r="AI16" i="2"/>
  <c r="AE7" i="36"/>
  <c r="AE9" i="36"/>
  <c r="AE20" i="36"/>
  <c r="AJ23" i="19"/>
  <c r="AK71" i="19"/>
  <c r="AJ43" i="12"/>
  <c r="AJ7" i="12"/>
  <c r="AJ46" i="12"/>
  <c r="AJ16" i="12"/>
  <c r="AJ45" i="12"/>
  <c r="AJ13" i="12"/>
  <c r="AJ44" i="12"/>
  <c r="AJ10" i="12"/>
  <c r="AK74" i="19"/>
  <c r="AK76" i="19"/>
  <c r="AK78" i="19"/>
  <c r="AK81" i="19"/>
  <c r="AJ25" i="19"/>
  <c r="AK12" i="5"/>
  <c r="AK11" i="5"/>
  <c r="AK10" i="5"/>
  <c r="AJ26" i="19"/>
  <c r="AJ27" i="19"/>
  <c r="AJ28" i="19"/>
  <c r="AE28" i="36"/>
  <c r="AE30" i="36"/>
  <c r="AE27" i="36"/>
  <c r="AE31" i="36"/>
  <c r="AE29" i="36"/>
  <c r="AE32" i="36"/>
  <c r="AE69" i="36"/>
  <c r="AJ5" i="2"/>
  <c r="AJ6" i="2"/>
  <c r="AJ6" i="37"/>
  <c r="AJ8" i="2"/>
  <c r="AJ9" i="2"/>
  <c r="AK49" i="26"/>
  <c r="AK50" i="26"/>
  <c r="AK51" i="26"/>
  <c r="AK52" i="26"/>
  <c r="AK53" i="26"/>
  <c r="AK60" i="26"/>
  <c r="AK19" i="26"/>
  <c r="AK20" i="26"/>
  <c r="AK12" i="26"/>
  <c r="AJ11" i="2"/>
  <c r="AN111" i="32"/>
  <c r="AN136" i="32"/>
  <c r="AN137" i="32"/>
  <c r="AN138" i="32"/>
  <c r="AN139" i="32"/>
  <c r="AN140" i="32"/>
  <c r="AN149" i="32"/>
  <c r="AN178" i="32"/>
  <c r="AN179" i="32"/>
  <c r="AN180" i="32"/>
  <c r="AN17" i="32"/>
  <c r="AN8" i="32"/>
  <c r="AN37" i="32"/>
  <c r="AN181" i="32"/>
  <c r="AN187" i="32"/>
  <c r="AN212" i="32"/>
  <c r="AN213" i="32"/>
  <c r="AN214" i="32"/>
  <c r="AN215" i="32"/>
  <c r="AN216" i="32"/>
  <c r="AN225" i="32"/>
  <c r="AN68" i="32"/>
  <c r="AN69" i="32"/>
  <c r="AN22" i="32"/>
  <c r="AJ10" i="2"/>
  <c r="AJ14" i="2"/>
  <c r="AJ16" i="2"/>
  <c r="AF7" i="36"/>
  <c r="AF9" i="36"/>
  <c r="AF20" i="36"/>
  <c r="AK23" i="19"/>
  <c r="AL71" i="19"/>
  <c r="AK43" i="12"/>
  <c r="AK7" i="12"/>
  <c r="AK46" i="12"/>
  <c r="AK16" i="12"/>
  <c r="AK45" i="12"/>
  <c r="AK13" i="12"/>
  <c r="AK44" i="12"/>
  <c r="AK10" i="12"/>
  <c r="AL74" i="19"/>
  <c r="AL76" i="19"/>
  <c r="AL78" i="19"/>
  <c r="AL81" i="19"/>
  <c r="AK25" i="19"/>
  <c r="AL12" i="5"/>
  <c r="AL11" i="5"/>
  <c r="AL10" i="5"/>
  <c r="AK26" i="19"/>
  <c r="AK27" i="19"/>
  <c r="AK28" i="19"/>
  <c r="AF28" i="36"/>
  <c r="AF30" i="36"/>
  <c r="AF27" i="36"/>
  <c r="AF31" i="36"/>
  <c r="AF29" i="36"/>
  <c r="AF32" i="36"/>
  <c r="AF70" i="36"/>
  <c r="AK5" i="2"/>
  <c r="AK6" i="2"/>
  <c r="AK6" i="37"/>
  <c r="AK8" i="2"/>
  <c r="AK9" i="2"/>
  <c r="AL50" i="26"/>
  <c r="AL51" i="26"/>
  <c r="AL52" i="26"/>
  <c r="AL53" i="26"/>
  <c r="AL60" i="26"/>
  <c r="AL19" i="26"/>
  <c r="AL20" i="26"/>
  <c r="AL12" i="26"/>
  <c r="AK11" i="2"/>
  <c r="AO111" i="32"/>
  <c r="AO137" i="32"/>
  <c r="AO138" i="32"/>
  <c r="AO139" i="32"/>
  <c r="AO140" i="32"/>
  <c r="AO149" i="32"/>
  <c r="AO179" i="32"/>
  <c r="AO180" i="32"/>
  <c r="AO181" i="32"/>
  <c r="AO37" i="32"/>
  <c r="AO182" i="32"/>
  <c r="AO187" i="32"/>
  <c r="AO213" i="32"/>
  <c r="AO214" i="32"/>
  <c r="AO215" i="32"/>
  <c r="AO216" i="32"/>
  <c r="AO225" i="32"/>
  <c r="AO68" i="32"/>
  <c r="AO69" i="32"/>
  <c r="AO22" i="32"/>
  <c r="AK10" i="2"/>
  <c r="AK14" i="2"/>
  <c r="AK16" i="2"/>
  <c r="AG7" i="36"/>
  <c r="AG9" i="36"/>
  <c r="AG20" i="36"/>
  <c r="AL23" i="19"/>
  <c r="AM71" i="19"/>
  <c r="AL43" i="12"/>
  <c r="AL7" i="12"/>
  <c r="AL46" i="12"/>
  <c r="AL16" i="12"/>
  <c r="AL45" i="12"/>
  <c r="AL13" i="12"/>
  <c r="AL44" i="12"/>
  <c r="AL10" i="12"/>
  <c r="AM74" i="19"/>
  <c r="AM76" i="19"/>
  <c r="AM78" i="19"/>
  <c r="AM81" i="19"/>
  <c r="AL25" i="19"/>
  <c r="AM12" i="5"/>
  <c r="AM11" i="5"/>
  <c r="AM10" i="5"/>
  <c r="AL26" i="19"/>
  <c r="AL27" i="19"/>
  <c r="AL28" i="19"/>
  <c r="AG28" i="36"/>
  <c r="AG30" i="36"/>
  <c r="AG27" i="36"/>
  <c r="AG31" i="36"/>
  <c r="AG29" i="36"/>
  <c r="AG32" i="36"/>
  <c r="AG71" i="36"/>
  <c r="AL5" i="2"/>
  <c r="AL6" i="2"/>
  <c r="AL6" i="37"/>
  <c r="AL8" i="2"/>
  <c r="AL9" i="2"/>
  <c r="AM51" i="26"/>
  <c r="AM52" i="26"/>
  <c r="AM53" i="26"/>
  <c r="AM60" i="26"/>
  <c r="AM19" i="26"/>
  <c r="AM20" i="26"/>
  <c r="AM12" i="26"/>
  <c r="AL11" i="2"/>
  <c r="AP111" i="32"/>
  <c r="AP138" i="32"/>
  <c r="AP139" i="32"/>
  <c r="AP140" i="32"/>
  <c r="AP149" i="32"/>
  <c r="AP180" i="32"/>
  <c r="AP181" i="32"/>
  <c r="AP182" i="32"/>
  <c r="AP187" i="32"/>
  <c r="AP214" i="32"/>
  <c r="AP215" i="32"/>
  <c r="AP216" i="32"/>
  <c r="AP225" i="32"/>
  <c r="AP68" i="32"/>
  <c r="AP69" i="32"/>
  <c r="AP22" i="32"/>
  <c r="AL10" i="2"/>
  <c r="AL14" i="2"/>
  <c r="AL16" i="2"/>
  <c r="AH7" i="36"/>
  <c r="AH9" i="36"/>
  <c r="AH20" i="36"/>
  <c r="AM23" i="19"/>
  <c r="AN71" i="19"/>
  <c r="AM43" i="12"/>
  <c r="AM7" i="12"/>
  <c r="AM46" i="12"/>
  <c r="AM16" i="12"/>
  <c r="AM45" i="12"/>
  <c r="AM13" i="12"/>
  <c r="AM44" i="12"/>
  <c r="AM10" i="12"/>
  <c r="AN74" i="19"/>
  <c r="AN76" i="19"/>
  <c r="AN78" i="19"/>
  <c r="AN81" i="19"/>
  <c r="AM25" i="19"/>
  <c r="AN12" i="5"/>
  <c r="AN11" i="5"/>
  <c r="AN10" i="5"/>
  <c r="AM26" i="19"/>
  <c r="AM27" i="19"/>
  <c r="AM28" i="19"/>
  <c r="AH28" i="36"/>
  <c r="AH30" i="36"/>
  <c r="AH27" i="36"/>
  <c r="AH31" i="36"/>
  <c r="AH29" i="36"/>
  <c r="AH32" i="36"/>
  <c r="AH72" i="36"/>
  <c r="AM5" i="2"/>
  <c r="AM6" i="2"/>
  <c r="AM6" i="37"/>
  <c r="AM8" i="2"/>
  <c r="AM9" i="2"/>
  <c r="AN52" i="26"/>
  <c r="AN53" i="26"/>
  <c r="AN60" i="26"/>
  <c r="AN19" i="26"/>
  <c r="AN20" i="26"/>
  <c r="AN12" i="26"/>
  <c r="AM11" i="2"/>
  <c r="AQ111" i="32"/>
  <c r="AQ139" i="32"/>
  <c r="AQ140" i="32"/>
  <c r="AQ149" i="32"/>
  <c r="AQ181" i="32"/>
  <c r="AQ182" i="32"/>
  <c r="AQ187" i="32"/>
  <c r="AQ215" i="32"/>
  <c r="AQ216" i="32"/>
  <c r="AQ225" i="32"/>
  <c r="AQ68" i="32"/>
  <c r="AQ69" i="32"/>
  <c r="AQ22" i="32"/>
  <c r="AM10" i="2"/>
  <c r="AM14" i="2"/>
  <c r="AM16" i="2"/>
  <c r="AI7" i="36"/>
  <c r="AI9" i="36"/>
  <c r="AI20" i="36"/>
  <c r="AN23" i="19"/>
  <c r="AO71" i="19"/>
  <c r="AN43" i="12"/>
  <c r="AN7" i="12"/>
  <c r="AN46" i="12"/>
  <c r="AN16" i="12"/>
  <c r="AN45" i="12"/>
  <c r="AN13" i="12"/>
  <c r="AN44" i="12"/>
  <c r="AN10" i="12"/>
  <c r="AO74" i="19"/>
  <c r="AO76" i="19"/>
  <c r="AO78" i="19"/>
  <c r="AO81" i="19"/>
  <c r="AN25" i="19"/>
  <c r="AO12" i="5"/>
  <c r="AO11" i="5"/>
  <c r="AO10" i="5"/>
  <c r="AN26" i="19"/>
  <c r="AN27" i="19"/>
  <c r="AN28" i="19"/>
  <c r="AI28" i="36"/>
  <c r="AI30" i="36"/>
  <c r="AI27" i="36"/>
  <c r="AI31" i="36"/>
  <c r="AI29" i="36"/>
  <c r="AI32" i="36"/>
  <c r="AI73" i="36"/>
  <c r="AN5" i="2"/>
  <c r="AN6" i="2"/>
  <c r="AN6" i="37"/>
  <c r="AN8" i="2"/>
  <c r="AN9" i="2"/>
  <c r="AO53" i="26"/>
  <c r="AO60" i="26"/>
  <c r="AO19" i="26"/>
  <c r="AO20" i="26"/>
  <c r="AO12" i="26"/>
  <c r="AN11" i="2"/>
  <c r="AR111" i="32"/>
  <c r="AR140" i="32"/>
  <c r="AR149" i="32"/>
  <c r="AR182" i="32"/>
  <c r="AR187" i="32"/>
  <c r="AR216" i="32"/>
  <c r="AR225" i="32"/>
  <c r="AR68" i="32"/>
  <c r="AR69" i="32"/>
  <c r="AR22" i="32"/>
  <c r="AN10" i="2"/>
  <c r="AN14" i="2"/>
  <c r="AN16" i="2"/>
  <c r="AJ7" i="36"/>
  <c r="AJ9" i="36"/>
  <c r="AJ20" i="36"/>
  <c r="AO23" i="19"/>
  <c r="AP71" i="19"/>
  <c r="AO43" i="12"/>
  <c r="AO7" i="12"/>
  <c r="AO46" i="12"/>
  <c r="AO16" i="12"/>
  <c r="AO45" i="12"/>
  <c r="AO13" i="12"/>
  <c r="AO44" i="12"/>
  <c r="AO10" i="12"/>
  <c r="AP74" i="19"/>
  <c r="AP76" i="19"/>
  <c r="AP78" i="19"/>
  <c r="AP81" i="19"/>
  <c r="AO25" i="19"/>
  <c r="AP12" i="5"/>
  <c r="AP11" i="5"/>
  <c r="AP10" i="5"/>
  <c r="AO26" i="19"/>
  <c r="AO27" i="19"/>
  <c r="AO28" i="19"/>
  <c r="AJ28" i="36"/>
  <c r="AJ30" i="36"/>
  <c r="AJ27" i="36"/>
  <c r="AJ31" i="36"/>
  <c r="AJ29" i="36"/>
  <c r="AJ32" i="36"/>
  <c r="AJ74" i="36"/>
  <c r="AP23" i="19"/>
  <c r="AQ71" i="19"/>
  <c r="AP43" i="12"/>
  <c r="AP7" i="12"/>
  <c r="AP46" i="12"/>
  <c r="AP16" i="12"/>
  <c r="AP45" i="12"/>
  <c r="AP13" i="12"/>
  <c r="AP44" i="12"/>
  <c r="AP10" i="12"/>
  <c r="AQ74" i="19"/>
  <c r="AQ76" i="19"/>
  <c r="AQ78" i="19"/>
  <c r="AQ81" i="19"/>
  <c r="AP25" i="19"/>
  <c r="AQ12" i="5"/>
  <c r="AQ11" i="5"/>
  <c r="AQ10" i="5"/>
  <c r="AP26" i="19"/>
  <c r="AP27" i="19"/>
  <c r="AP28" i="19"/>
  <c r="AK28" i="36"/>
  <c r="AK30" i="36"/>
  <c r="AK27" i="36"/>
  <c r="AK31" i="36"/>
  <c r="AK29" i="36"/>
  <c r="AK32" i="36"/>
  <c r="AK7" i="34"/>
  <c r="I23" i="28"/>
  <c r="C17" i="28"/>
  <c r="I24" i="28"/>
  <c r="B52" i="3"/>
  <c r="C51" i="3"/>
  <c r="C6" i="2"/>
  <c r="C14" i="2"/>
  <c r="C16" i="2"/>
  <c r="C21" i="2"/>
  <c r="C23" i="2"/>
  <c r="C6" i="3"/>
  <c r="C27" i="3"/>
  <c r="C35" i="3"/>
  <c r="C48" i="3"/>
  <c r="C52" i="3"/>
  <c r="D51" i="3"/>
  <c r="D6" i="2"/>
  <c r="D14" i="2"/>
  <c r="D16" i="2"/>
  <c r="D21" i="2"/>
  <c r="D23" i="2"/>
  <c r="D6" i="3"/>
  <c r="D27" i="3"/>
  <c r="D35" i="3"/>
  <c r="D48" i="3"/>
  <c r="D52" i="3"/>
  <c r="E51" i="3"/>
  <c r="E6" i="2"/>
  <c r="E14" i="2"/>
  <c r="E16" i="2"/>
  <c r="E21" i="2"/>
  <c r="E23" i="2"/>
  <c r="E6" i="3"/>
  <c r="E27" i="3"/>
  <c r="E35" i="3"/>
  <c r="E48" i="3"/>
  <c r="E52" i="3"/>
  <c r="F51" i="3"/>
  <c r="F21" i="2"/>
  <c r="F23" i="2"/>
  <c r="F6" i="3"/>
  <c r="F27" i="3"/>
  <c r="F35" i="3"/>
  <c r="F48" i="3"/>
  <c r="F52" i="3"/>
  <c r="G51" i="3"/>
  <c r="G21" i="2"/>
  <c r="G23" i="2"/>
  <c r="G6" i="3"/>
  <c r="G27" i="3"/>
  <c r="G35" i="3"/>
  <c r="G48" i="3"/>
  <c r="G52" i="3"/>
  <c r="G9" i="1"/>
  <c r="I10" i="28"/>
  <c r="I26" i="28"/>
  <c r="I27" i="28"/>
  <c r="I28" i="28"/>
  <c r="C21" i="28"/>
  <c r="I29" i="28"/>
  <c r="C34" i="28"/>
  <c r="I42" i="28"/>
  <c r="I30" i="28"/>
  <c r="I44" i="28"/>
  <c r="I45" i="28"/>
  <c r="I46" i="28"/>
  <c r="C38" i="28"/>
  <c r="I47" i="28"/>
  <c r="I63" i="28"/>
  <c r="I48" i="28"/>
  <c r="I65" i="28"/>
  <c r="I66" i="28"/>
  <c r="I67" i="28"/>
  <c r="C57" i="28"/>
  <c r="I68" i="28"/>
  <c r="I69" i="28"/>
  <c r="I74" i="28"/>
  <c r="I75" i="28"/>
  <c r="I76" i="28"/>
  <c r="H44" i="10"/>
  <c r="I77" i="28"/>
  <c r="D79" i="28"/>
  <c r="I79" i="28"/>
  <c r="H45" i="10"/>
  <c r="D78" i="28"/>
  <c r="I78" i="28"/>
  <c r="I8" i="28"/>
  <c r="H19" i="2"/>
  <c r="H21" i="2"/>
  <c r="D7" i="34"/>
  <c r="D8" i="34"/>
  <c r="D9" i="34"/>
  <c r="B7" i="34"/>
  <c r="B8" i="34"/>
  <c r="B9" i="34"/>
  <c r="B20" i="34"/>
  <c r="B5" i="34"/>
  <c r="B13" i="34"/>
  <c r="B14" i="34"/>
  <c r="B16" i="34"/>
  <c r="B21" i="34"/>
  <c r="B22" i="34"/>
  <c r="B23" i="34"/>
  <c r="C19" i="34"/>
  <c r="C7" i="34"/>
  <c r="C8" i="34"/>
  <c r="C9" i="34"/>
  <c r="C20" i="34"/>
  <c r="C5" i="34"/>
  <c r="C13" i="34"/>
  <c r="C32" i="34"/>
  <c r="C34" i="34"/>
  <c r="C38" i="34"/>
  <c r="C14" i="34"/>
  <c r="C16" i="34"/>
  <c r="C21" i="34"/>
  <c r="C22" i="34"/>
  <c r="C23" i="34"/>
  <c r="D19" i="34"/>
  <c r="D27" i="34"/>
  <c r="D29" i="34"/>
  <c r="D26" i="34"/>
  <c r="D30" i="34"/>
  <c r="D28" i="34"/>
  <c r="D31" i="34"/>
  <c r="C10" i="34"/>
  <c r="D32" i="34"/>
  <c r="D34" i="34"/>
  <c r="D38" i="34"/>
  <c r="D14" i="34"/>
  <c r="H7" i="3"/>
  <c r="I38" i="19"/>
  <c r="C32" i="10"/>
  <c r="D32" i="10"/>
  <c r="E32" i="10"/>
  <c r="F32" i="10"/>
  <c r="G32" i="10"/>
  <c r="H32" i="10"/>
  <c r="H27" i="1"/>
  <c r="B14" i="2"/>
  <c r="B15" i="2"/>
  <c r="B37" i="10"/>
  <c r="C15" i="2"/>
  <c r="C37" i="10"/>
  <c r="D15" i="2"/>
  <c r="D37" i="10"/>
  <c r="E15" i="2"/>
  <c r="E37" i="10"/>
  <c r="F15" i="2"/>
  <c r="F37" i="10"/>
  <c r="G15" i="2"/>
  <c r="G37" i="10"/>
  <c r="H37" i="10"/>
  <c r="H28" i="1"/>
  <c r="I5" i="28"/>
  <c r="H26" i="1"/>
  <c r="H29" i="1"/>
  <c r="B33" i="10"/>
  <c r="C33" i="10"/>
  <c r="D33" i="10"/>
  <c r="E33" i="10"/>
  <c r="F33" i="10"/>
  <c r="G33" i="10"/>
  <c r="H33" i="10"/>
  <c r="H32" i="1"/>
  <c r="I6" i="28"/>
  <c r="H31" i="1"/>
  <c r="H33" i="1"/>
  <c r="H34" i="1"/>
  <c r="I39" i="19"/>
  <c r="I61" i="19"/>
  <c r="I40" i="19"/>
  <c r="H63" i="19"/>
  <c r="I42" i="19"/>
  <c r="I43" i="19"/>
  <c r="H53" i="19"/>
  <c r="C54" i="19"/>
  <c r="C53" i="19"/>
  <c r="C55" i="19"/>
  <c r="D54" i="19"/>
  <c r="D53" i="19"/>
  <c r="D55" i="19"/>
  <c r="E54" i="19"/>
  <c r="E53" i="19"/>
  <c r="E55" i="19"/>
  <c r="F54" i="19"/>
  <c r="F53" i="19"/>
  <c r="F55" i="19"/>
  <c r="G54" i="19"/>
  <c r="G53" i="19"/>
  <c r="G55" i="19"/>
  <c r="H54" i="19"/>
  <c r="H55" i="19"/>
  <c r="I56" i="19"/>
  <c r="I41" i="19"/>
  <c r="I44" i="19"/>
  <c r="I45" i="19"/>
  <c r="I46" i="19"/>
  <c r="H44" i="19"/>
  <c r="H46" i="19"/>
  <c r="I19" i="19"/>
  <c r="H13" i="3"/>
  <c r="H11" i="1"/>
  <c r="H20" i="3"/>
  <c r="H14" i="23"/>
  <c r="H12" i="1"/>
  <c r="H21" i="3"/>
  <c r="H31" i="10"/>
  <c r="H13" i="1"/>
  <c r="H22" i="3"/>
  <c r="H24" i="3"/>
  <c r="H25" i="3"/>
  <c r="H26" i="3"/>
  <c r="H8" i="29"/>
  <c r="H23" i="29"/>
  <c r="H31" i="3"/>
  <c r="L41" i="32"/>
  <c r="H33" i="3"/>
  <c r="H34" i="3"/>
  <c r="H35" i="3"/>
  <c r="H4" i="24"/>
  <c r="H9" i="24"/>
  <c r="H16" i="24"/>
  <c r="H23" i="24"/>
  <c r="H24" i="24"/>
  <c r="H25" i="24"/>
  <c r="H27" i="24"/>
  <c r="H28" i="24"/>
  <c r="H29" i="24"/>
  <c r="H7" i="1"/>
  <c r="G7" i="1"/>
  <c r="H30" i="24"/>
  <c r="H33" i="24"/>
  <c r="H40" i="3"/>
  <c r="H51" i="3"/>
  <c r="J23" i="28"/>
  <c r="J24" i="28"/>
  <c r="J41" i="28"/>
  <c r="J42" i="28"/>
  <c r="J62" i="28"/>
  <c r="J63" i="28"/>
  <c r="J72" i="28"/>
  <c r="E7" i="34"/>
  <c r="D20" i="34"/>
  <c r="D41" i="34"/>
  <c r="D75" i="34"/>
  <c r="D22" i="34"/>
  <c r="I7" i="3"/>
  <c r="J38" i="19"/>
  <c r="I32" i="10"/>
  <c r="I27" i="1"/>
  <c r="I37" i="10"/>
  <c r="I28" i="1"/>
  <c r="I32" i="1"/>
  <c r="J61" i="19"/>
  <c r="J40" i="19"/>
  <c r="J42" i="19"/>
  <c r="J43" i="19"/>
  <c r="J45" i="19"/>
  <c r="I11" i="1"/>
  <c r="I20" i="3"/>
  <c r="I14" i="23"/>
  <c r="I12" i="1"/>
  <c r="I21" i="3"/>
  <c r="I13" i="1"/>
  <c r="I22" i="3"/>
  <c r="I24" i="3"/>
  <c r="I25" i="3"/>
  <c r="I26" i="3"/>
  <c r="I8" i="29"/>
  <c r="I23" i="29"/>
  <c r="I31" i="3"/>
  <c r="M41" i="32"/>
  <c r="I33" i="3"/>
  <c r="I35" i="3"/>
  <c r="I4" i="24"/>
  <c r="I9" i="24"/>
  <c r="I23" i="24"/>
  <c r="I24" i="24"/>
  <c r="I25" i="24"/>
  <c r="I27" i="24"/>
  <c r="I28" i="24"/>
  <c r="I29" i="24"/>
  <c r="I7" i="1"/>
  <c r="I30" i="24"/>
  <c r="I33" i="24"/>
  <c r="F7" i="34"/>
  <c r="J7" i="3"/>
  <c r="K38" i="19"/>
  <c r="J32" i="10"/>
  <c r="J27" i="1"/>
  <c r="J37" i="10"/>
  <c r="J28" i="1"/>
  <c r="J32" i="1"/>
  <c r="K61" i="19"/>
  <c r="K40" i="19"/>
  <c r="K42" i="19"/>
  <c r="K43" i="19"/>
  <c r="K45" i="19"/>
  <c r="J11" i="1"/>
  <c r="J20" i="3"/>
  <c r="J14" i="23"/>
  <c r="J12" i="1"/>
  <c r="J21" i="3"/>
  <c r="J13" i="1"/>
  <c r="J22" i="3"/>
  <c r="J24" i="3"/>
  <c r="J25" i="3"/>
  <c r="J26" i="3"/>
  <c r="J8" i="29"/>
  <c r="J23" i="29"/>
  <c r="J31" i="3"/>
  <c r="N41" i="32"/>
  <c r="J33" i="3"/>
  <c r="J35" i="3"/>
  <c r="J4" i="24"/>
  <c r="J9" i="24"/>
  <c r="J23" i="24"/>
  <c r="J24" i="24"/>
  <c r="J25" i="24"/>
  <c r="J27" i="24"/>
  <c r="J28" i="24"/>
  <c r="J29" i="24"/>
  <c r="J7" i="1"/>
  <c r="J30" i="24"/>
  <c r="J33" i="24"/>
  <c r="G7" i="34"/>
  <c r="K7" i="3"/>
  <c r="K24" i="29"/>
  <c r="K9" i="3"/>
  <c r="L38" i="19"/>
  <c r="K32" i="10"/>
  <c r="K27" i="1"/>
  <c r="K37" i="10"/>
  <c r="K28" i="1"/>
  <c r="K32" i="1"/>
  <c r="L61" i="19"/>
  <c r="L40" i="19"/>
  <c r="L42" i="19"/>
  <c r="L43" i="19"/>
  <c r="L45" i="19"/>
  <c r="K11" i="1"/>
  <c r="K20" i="3"/>
  <c r="K14" i="23"/>
  <c r="K12" i="1"/>
  <c r="K21" i="3"/>
  <c r="K13" i="1"/>
  <c r="K22" i="3"/>
  <c r="K24" i="3"/>
  <c r="K25" i="3"/>
  <c r="K26" i="3"/>
  <c r="K8" i="29"/>
  <c r="K23" i="29"/>
  <c r="K31" i="3"/>
  <c r="O41" i="32"/>
  <c r="K33" i="3"/>
  <c r="K35" i="3"/>
  <c r="K4" i="24"/>
  <c r="K9" i="24"/>
  <c r="K12" i="24"/>
  <c r="K23" i="24"/>
  <c r="K24" i="24"/>
  <c r="K25" i="24"/>
  <c r="K27" i="24"/>
  <c r="K28" i="24"/>
  <c r="K29" i="24"/>
  <c r="K7" i="1"/>
  <c r="K30" i="24"/>
  <c r="K33" i="24"/>
  <c r="H7" i="34"/>
  <c r="L7" i="3"/>
  <c r="L24" i="29"/>
  <c r="L9" i="3"/>
  <c r="M38" i="19"/>
  <c r="L32" i="10"/>
  <c r="L27" i="1"/>
  <c r="L37" i="10"/>
  <c r="L28" i="1"/>
  <c r="L32" i="1"/>
  <c r="M61" i="19"/>
  <c r="M40" i="19"/>
  <c r="M42" i="19"/>
  <c r="M43" i="19"/>
  <c r="M45" i="19"/>
  <c r="L11" i="1"/>
  <c r="L20" i="3"/>
  <c r="L14" i="23"/>
  <c r="L12" i="1"/>
  <c r="L21" i="3"/>
  <c r="L13" i="1"/>
  <c r="L22" i="3"/>
  <c r="L24" i="3"/>
  <c r="L25" i="3"/>
  <c r="L26" i="3"/>
  <c r="L8" i="29"/>
  <c r="L23" i="29"/>
  <c r="L31" i="3"/>
  <c r="P41" i="32"/>
  <c r="L33" i="3"/>
  <c r="L35" i="3"/>
  <c r="L4" i="24"/>
  <c r="L9" i="24"/>
  <c r="L12" i="24"/>
  <c r="L23" i="24"/>
  <c r="L24" i="24"/>
  <c r="L25" i="24"/>
  <c r="L27" i="24"/>
  <c r="L28" i="24"/>
  <c r="L29" i="24"/>
  <c r="L7" i="1"/>
  <c r="L30" i="24"/>
  <c r="L33" i="24"/>
  <c r="N42" i="28"/>
  <c r="I7" i="34"/>
  <c r="M7" i="3"/>
  <c r="M24" i="29"/>
  <c r="M9" i="3"/>
  <c r="N38" i="19"/>
  <c r="M32" i="10"/>
  <c r="M27" i="1"/>
  <c r="M37" i="10"/>
  <c r="M28" i="1"/>
  <c r="M32" i="1"/>
  <c r="N61" i="19"/>
  <c r="N40" i="19"/>
  <c r="N42" i="19"/>
  <c r="N43" i="19"/>
  <c r="N45" i="19"/>
  <c r="M11" i="1"/>
  <c r="M20" i="3"/>
  <c r="M14" i="23"/>
  <c r="M12" i="1"/>
  <c r="M21" i="3"/>
  <c r="M13" i="1"/>
  <c r="M22" i="3"/>
  <c r="M24" i="3"/>
  <c r="M25" i="3"/>
  <c r="M26" i="3"/>
  <c r="M4" i="24"/>
  <c r="M9" i="24"/>
  <c r="M12" i="24"/>
  <c r="M23" i="24"/>
  <c r="M24" i="24"/>
  <c r="M25" i="24"/>
  <c r="M27" i="24"/>
  <c r="M28" i="24"/>
  <c r="M29" i="24"/>
  <c r="M7" i="1"/>
  <c r="M30" i="24"/>
  <c r="J7" i="34"/>
  <c r="N7" i="3"/>
  <c r="N24" i="29"/>
  <c r="N9" i="3"/>
  <c r="O38" i="19"/>
  <c r="N32" i="10"/>
  <c r="N27" i="1"/>
  <c r="N37" i="10"/>
  <c r="N28" i="1"/>
  <c r="N32" i="1"/>
  <c r="O61" i="19"/>
  <c r="O40" i="19"/>
  <c r="O42" i="19"/>
  <c r="O43" i="19"/>
  <c r="O45" i="19"/>
  <c r="N11" i="1"/>
  <c r="N20" i="3"/>
  <c r="N14" i="23"/>
  <c r="N12" i="1"/>
  <c r="N21" i="3"/>
  <c r="N13" i="1"/>
  <c r="N22" i="3"/>
  <c r="N24" i="3"/>
  <c r="N25" i="3"/>
  <c r="N26" i="3"/>
  <c r="N8" i="29"/>
  <c r="N23" i="29"/>
  <c r="N31" i="3"/>
  <c r="R41" i="32"/>
  <c r="N33" i="3"/>
  <c r="N35" i="3"/>
  <c r="N4" i="24"/>
  <c r="N9" i="24"/>
  <c r="N12" i="24"/>
  <c r="N23" i="24"/>
  <c r="N24" i="24"/>
  <c r="N25" i="24"/>
  <c r="N27" i="24"/>
  <c r="N28" i="24"/>
  <c r="N29" i="24"/>
  <c r="N7" i="1"/>
  <c r="N30" i="24"/>
  <c r="N33" i="24"/>
  <c r="N34" i="24"/>
  <c r="K7" i="34"/>
  <c r="O7" i="3"/>
  <c r="O24" i="29"/>
  <c r="O9" i="3"/>
  <c r="P38" i="19"/>
  <c r="O32" i="10"/>
  <c r="O27" i="1"/>
  <c r="O37" i="10"/>
  <c r="O28" i="1"/>
  <c r="O32" i="1"/>
  <c r="P61" i="19"/>
  <c r="P40" i="19"/>
  <c r="P42" i="19"/>
  <c r="P43" i="19"/>
  <c r="P45" i="19"/>
  <c r="O11" i="1"/>
  <c r="O20" i="3"/>
  <c r="O14" i="23"/>
  <c r="O12" i="1"/>
  <c r="O21" i="3"/>
  <c r="O13" i="1"/>
  <c r="O22" i="3"/>
  <c r="O24" i="3"/>
  <c r="O25" i="3"/>
  <c r="O26" i="3"/>
  <c r="O8" i="29"/>
  <c r="O23" i="29"/>
  <c r="O31" i="3"/>
  <c r="S41" i="32"/>
  <c r="O33" i="3"/>
  <c r="O35" i="3"/>
  <c r="O4" i="24"/>
  <c r="O9" i="24"/>
  <c r="O12" i="24"/>
  <c r="O23" i="24"/>
  <c r="O24" i="24"/>
  <c r="O25" i="24"/>
  <c r="O27" i="24"/>
  <c r="O28" i="24"/>
  <c r="O29" i="24"/>
  <c r="O7" i="1"/>
  <c r="O30" i="24"/>
  <c r="O33" i="24"/>
  <c r="O34" i="24"/>
  <c r="L7" i="34"/>
  <c r="P7" i="3"/>
  <c r="Q38" i="19"/>
  <c r="P32" i="10"/>
  <c r="P27" i="1"/>
  <c r="P37" i="10"/>
  <c r="P28" i="1"/>
  <c r="P32" i="1"/>
  <c r="Q61" i="19"/>
  <c r="Q40" i="19"/>
  <c r="Q42" i="19"/>
  <c r="Q43" i="19"/>
  <c r="Q45" i="19"/>
  <c r="P11" i="1"/>
  <c r="P20" i="3"/>
  <c r="P14" i="23"/>
  <c r="P12" i="1"/>
  <c r="P21" i="3"/>
  <c r="P13" i="1"/>
  <c r="P22" i="3"/>
  <c r="P24" i="3"/>
  <c r="P25" i="3"/>
  <c r="P26" i="3"/>
  <c r="P8" i="29"/>
  <c r="P23" i="29"/>
  <c r="P31" i="3"/>
  <c r="T41" i="32"/>
  <c r="P33" i="3"/>
  <c r="P35" i="3"/>
  <c r="P4" i="24"/>
  <c r="P9" i="24"/>
  <c r="P23" i="24"/>
  <c r="P24" i="24"/>
  <c r="P25" i="24"/>
  <c r="P27" i="24"/>
  <c r="P28" i="24"/>
  <c r="P29" i="24"/>
  <c r="P7" i="1"/>
  <c r="P30" i="24"/>
  <c r="P33" i="24"/>
  <c r="P34" i="24"/>
  <c r="M7" i="34"/>
  <c r="Q7" i="3"/>
  <c r="Q24" i="29"/>
  <c r="Q9" i="3"/>
  <c r="R38" i="19"/>
  <c r="Q32" i="10"/>
  <c r="Q27" i="1"/>
  <c r="Q37" i="10"/>
  <c r="Q28" i="1"/>
  <c r="Q32" i="1"/>
  <c r="R61" i="19"/>
  <c r="R40" i="19"/>
  <c r="R42" i="19"/>
  <c r="R43" i="19"/>
  <c r="R45" i="19"/>
  <c r="Q11" i="1"/>
  <c r="Q20" i="3"/>
  <c r="Q14" i="23"/>
  <c r="Q12" i="1"/>
  <c r="Q21" i="3"/>
  <c r="Q13" i="1"/>
  <c r="Q22" i="3"/>
  <c r="Q24" i="3"/>
  <c r="Q25" i="3"/>
  <c r="Q26" i="3"/>
  <c r="Q8" i="29"/>
  <c r="Q23" i="29"/>
  <c r="Q31" i="3"/>
  <c r="U41" i="32"/>
  <c r="Q33" i="3"/>
  <c r="Q35" i="3"/>
  <c r="Q4" i="24"/>
  <c r="Q9" i="24"/>
  <c r="Q12" i="24"/>
  <c r="Q23" i="24"/>
  <c r="Q24" i="24"/>
  <c r="Q25" i="24"/>
  <c r="Q27" i="24"/>
  <c r="Q28" i="24"/>
  <c r="Q29" i="24"/>
  <c r="Q7" i="1"/>
  <c r="Q30" i="24"/>
  <c r="Q33" i="24"/>
  <c r="Q34" i="24"/>
  <c r="N7" i="34"/>
  <c r="R7" i="3"/>
  <c r="R24" i="29"/>
  <c r="R9" i="3"/>
  <c r="S38" i="19"/>
  <c r="R32" i="10"/>
  <c r="R27" i="1"/>
  <c r="R37" i="10"/>
  <c r="R28" i="1"/>
  <c r="R32" i="1"/>
  <c r="S61" i="19"/>
  <c r="S40" i="19"/>
  <c r="S42" i="19"/>
  <c r="S43" i="19"/>
  <c r="S45" i="19"/>
  <c r="R11" i="1"/>
  <c r="R20" i="3"/>
  <c r="R14" i="23"/>
  <c r="R12" i="1"/>
  <c r="R21" i="3"/>
  <c r="R13" i="1"/>
  <c r="R22" i="3"/>
  <c r="R24" i="3"/>
  <c r="R25" i="3"/>
  <c r="R26" i="3"/>
  <c r="R8" i="29"/>
  <c r="R23" i="29"/>
  <c r="R31" i="3"/>
  <c r="V41" i="32"/>
  <c r="R33" i="3"/>
  <c r="R35" i="3"/>
  <c r="R4" i="24"/>
  <c r="R9" i="24"/>
  <c r="R12" i="24"/>
  <c r="R23" i="24"/>
  <c r="R24" i="24"/>
  <c r="R25" i="24"/>
  <c r="R27" i="24"/>
  <c r="R28" i="24"/>
  <c r="R29" i="24"/>
  <c r="R7" i="1"/>
  <c r="R30" i="24"/>
  <c r="R33" i="24"/>
  <c r="R34" i="24"/>
  <c r="O7" i="34"/>
  <c r="S7" i="3"/>
  <c r="S24" i="29"/>
  <c r="S9" i="3"/>
  <c r="T38" i="19"/>
  <c r="S32" i="10"/>
  <c r="S27" i="1"/>
  <c r="S37" i="10"/>
  <c r="S28" i="1"/>
  <c r="S32" i="1"/>
  <c r="T61" i="19"/>
  <c r="T40" i="19"/>
  <c r="T42" i="19"/>
  <c r="T43" i="19"/>
  <c r="T45" i="19"/>
  <c r="S11" i="1"/>
  <c r="S20" i="3"/>
  <c r="S14" i="23"/>
  <c r="S12" i="1"/>
  <c r="S21" i="3"/>
  <c r="S13" i="1"/>
  <c r="S22" i="3"/>
  <c r="S24" i="3"/>
  <c r="S25" i="3"/>
  <c r="S26" i="3"/>
  <c r="S8" i="29"/>
  <c r="S23" i="29"/>
  <c r="S31" i="3"/>
  <c r="W41" i="32"/>
  <c r="S33" i="3"/>
  <c r="S35" i="3"/>
  <c r="S4" i="24"/>
  <c r="S9" i="24"/>
  <c r="S12" i="24"/>
  <c r="S23" i="24"/>
  <c r="S24" i="24"/>
  <c r="S25" i="24"/>
  <c r="S27" i="24"/>
  <c r="S28" i="24"/>
  <c r="S29" i="24"/>
  <c r="S7" i="1"/>
  <c r="S30" i="24"/>
  <c r="S33" i="24"/>
  <c r="S34" i="24"/>
  <c r="C52" i="28"/>
  <c r="U63" i="28"/>
  <c r="P7" i="34"/>
  <c r="T7" i="3"/>
  <c r="T24" i="29"/>
  <c r="T9" i="3"/>
  <c r="U38" i="19"/>
  <c r="T32" i="10"/>
  <c r="T27" i="1"/>
  <c r="T37" i="10"/>
  <c r="T28" i="1"/>
  <c r="T32" i="1"/>
  <c r="U61" i="19"/>
  <c r="U40" i="19"/>
  <c r="U42" i="19"/>
  <c r="U43" i="19"/>
  <c r="U45" i="19"/>
  <c r="T11" i="1"/>
  <c r="T20" i="3"/>
  <c r="T14" i="23"/>
  <c r="T12" i="1"/>
  <c r="T21" i="3"/>
  <c r="T13" i="1"/>
  <c r="T22" i="3"/>
  <c r="T24" i="3"/>
  <c r="T25" i="3"/>
  <c r="T26" i="3"/>
  <c r="T8" i="29"/>
  <c r="T23" i="29"/>
  <c r="T31" i="3"/>
  <c r="X41" i="32"/>
  <c r="T33" i="3"/>
  <c r="T35" i="3"/>
  <c r="T4" i="24"/>
  <c r="T9" i="24"/>
  <c r="T12" i="24"/>
  <c r="T23" i="24"/>
  <c r="T24" i="24"/>
  <c r="T25" i="24"/>
  <c r="T27" i="24"/>
  <c r="T28" i="24"/>
  <c r="T29" i="24"/>
  <c r="T7" i="1"/>
  <c r="T30" i="24"/>
  <c r="T33" i="24"/>
  <c r="T34" i="24"/>
  <c r="Q7" i="34"/>
  <c r="U7" i="3"/>
  <c r="U24" i="29"/>
  <c r="U9" i="3"/>
  <c r="V38" i="19"/>
  <c r="U32" i="10"/>
  <c r="U27" i="1"/>
  <c r="U37" i="10"/>
  <c r="U28" i="1"/>
  <c r="U32" i="1"/>
  <c r="V61" i="19"/>
  <c r="V40" i="19"/>
  <c r="V42" i="19"/>
  <c r="V43" i="19"/>
  <c r="V45" i="19"/>
  <c r="U11" i="1"/>
  <c r="U20" i="3"/>
  <c r="U14" i="23"/>
  <c r="U12" i="1"/>
  <c r="U21" i="3"/>
  <c r="U13" i="1"/>
  <c r="U22" i="3"/>
  <c r="U24" i="3"/>
  <c r="U25" i="3"/>
  <c r="U26" i="3"/>
  <c r="U8" i="29"/>
  <c r="U23" i="29"/>
  <c r="U31" i="3"/>
  <c r="Y41" i="32"/>
  <c r="U33" i="3"/>
  <c r="U35" i="3"/>
  <c r="U4" i="24"/>
  <c r="U9" i="24"/>
  <c r="U12" i="24"/>
  <c r="U23" i="24"/>
  <c r="U24" i="24"/>
  <c r="U25" i="24"/>
  <c r="U27" i="24"/>
  <c r="U28" i="24"/>
  <c r="U29" i="24"/>
  <c r="U7" i="1"/>
  <c r="U30" i="24"/>
  <c r="U33" i="24"/>
  <c r="U34" i="24"/>
  <c r="R7" i="34"/>
  <c r="V7" i="3"/>
  <c r="V24" i="29"/>
  <c r="V9" i="3"/>
  <c r="W38" i="19"/>
  <c r="V32" i="10"/>
  <c r="V27" i="1"/>
  <c r="V37" i="10"/>
  <c r="V28" i="1"/>
  <c r="V32" i="1"/>
  <c r="W61" i="19"/>
  <c r="W40" i="19"/>
  <c r="W42" i="19"/>
  <c r="W43" i="19"/>
  <c r="W45" i="19"/>
  <c r="V11" i="1"/>
  <c r="V20" i="3"/>
  <c r="V14" i="23"/>
  <c r="V12" i="1"/>
  <c r="V21" i="3"/>
  <c r="V13" i="1"/>
  <c r="V22" i="3"/>
  <c r="V24" i="3"/>
  <c r="V25" i="3"/>
  <c r="V26" i="3"/>
  <c r="V8" i="29"/>
  <c r="V23" i="29"/>
  <c r="V31" i="3"/>
  <c r="Z41" i="32"/>
  <c r="V33" i="3"/>
  <c r="V35" i="3"/>
  <c r="V4" i="24"/>
  <c r="V9" i="24"/>
  <c r="V12" i="24"/>
  <c r="V23" i="24"/>
  <c r="V24" i="24"/>
  <c r="V25" i="24"/>
  <c r="V27" i="24"/>
  <c r="V28" i="24"/>
  <c r="V29" i="24"/>
  <c r="V7" i="1"/>
  <c r="V30" i="24"/>
  <c r="V33" i="24"/>
  <c r="V34" i="24"/>
  <c r="S7" i="34"/>
  <c r="W7" i="3"/>
  <c r="W24" i="29"/>
  <c r="W9" i="3"/>
  <c r="X38" i="19"/>
  <c r="W32" i="10"/>
  <c r="W27" i="1"/>
  <c r="W37" i="10"/>
  <c r="W28" i="1"/>
  <c r="W32" i="1"/>
  <c r="X61" i="19"/>
  <c r="X40" i="19"/>
  <c r="X42" i="19"/>
  <c r="X43" i="19"/>
  <c r="X45" i="19"/>
  <c r="W11" i="1"/>
  <c r="W20" i="3"/>
  <c r="W14" i="23"/>
  <c r="W12" i="1"/>
  <c r="W21" i="3"/>
  <c r="W13" i="1"/>
  <c r="W22" i="3"/>
  <c r="W24" i="3"/>
  <c r="W25" i="3"/>
  <c r="W26" i="3"/>
  <c r="W8" i="29"/>
  <c r="W23" i="29"/>
  <c r="W31" i="3"/>
  <c r="AA41" i="32"/>
  <c r="W33" i="3"/>
  <c r="W35" i="3"/>
  <c r="W4" i="24"/>
  <c r="W9" i="24"/>
  <c r="W12" i="24"/>
  <c r="W23" i="24"/>
  <c r="W24" i="24"/>
  <c r="W25" i="24"/>
  <c r="W27" i="24"/>
  <c r="W28" i="24"/>
  <c r="W29" i="24"/>
  <c r="W7" i="1"/>
  <c r="W30" i="24"/>
  <c r="W33" i="24"/>
  <c r="W34" i="24"/>
  <c r="T7" i="34"/>
  <c r="X7" i="3"/>
  <c r="X24" i="29"/>
  <c r="X9" i="3"/>
  <c r="Y38" i="19"/>
  <c r="X32" i="10"/>
  <c r="X27" i="1"/>
  <c r="X37" i="10"/>
  <c r="X28" i="1"/>
  <c r="X32" i="1"/>
  <c r="Y61" i="19"/>
  <c r="Y40" i="19"/>
  <c r="Y42" i="19"/>
  <c r="Y43" i="19"/>
  <c r="Y45" i="19"/>
  <c r="X11" i="1"/>
  <c r="X20" i="3"/>
  <c r="X14" i="23"/>
  <c r="X12" i="1"/>
  <c r="X21" i="3"/>
  <c r="X13" i="1"/>
  <c r="X22" i="3"/>
  <c r="X24" i="3"/>
  <c r="X25" i="3"/>
  <c r="X26" i="3"/>
  <c r="X8" i="29"/>
  <c r="X23" i="29"/>
  <c r="X31" i="3"/>
  <c r="AB41" i="32"/>
  <c r="X33" i="3"/>
  <c r="X35" i="3"/>
  <c r="X4" i="24"/>
  <c r="X9" i="24"/>
  <c r="X12" i="24"/>
  <c r="X23" i="24"/>
  <c r="X24" i="24"/>
  <c r="X25" i="24"/>
  <c r="X27" i="24"/>
  <c r="X28" i="24"/>
  <c r="X29" i="24"/>
  <c r="X7" i="1"/>
  <c r="X30" i="24"/>
  <c r="X33" i="24"/>
  <c r="X34" i="24"/>
  <c r="U7" i="34"/>
  <c r="Y7" i="3"/>
  <c r="Y24" i="29"/>
  <c r="Y9" i="3"/>
  <c r="Z38" i="19"/>
  <c r="Y32" i="10"/>
  <c r="Y27" i="1"/>
  <c r="Y37" i="10"/>
  <c r="Y28" i="1"/>
  <c r="Y32" i="1"/>
  <c r="Z61" i="19"/>
  <c r="Z40" i="19"/>
  <c r="Z42" i="19"/>
  <c r="Z43" i="19"/>
  <c r="Z45" i="19"/>
  <c r="Y11" i="1"/>
  <c r="Y20" i="3"/>
  <c r="Y14" i="23"/>
  <c r="Y12" i="1"/>
  <c r="Y21" i="3"/>
  <c r="Y13" i="1"/>
  <c r="Y22" i="3"/>
  <c r="Y24" i="3"/>
  <c r="Y25" i="3"/>
  <c r="Y26" i="3"/>
  <c r="Y8" i="29"/>
  <c r="Y23" i="29"/>
  <c r="Y31" i="3"/>
  <c r="AC41" i="32"/>
  <c r="Y33" i="3"/>
  <c r="Y35" i="3"/>
  <c r="Y4" i="24"/>
  <c r="Y9" i="24"/>
  <c r="Y12" i="24"/>
  <c r="Y23" i="24"/>
  <c r="Y24" i="24"/>
  <c r="Y25" i="24"/>
  <c r="Y27" i="24"/>
  <c r="Y28" i="24"/>
  <c r="Y29" i="24"/>
  <c r="Y7" i="1"/>
  <c r="Y30" i="24"/>
  <c r="Y33" i="24"/>
  <c r="Y34" i="24"/>
  <c r="V7" i="34"/>
  <c r="Z7" i="3"/>
  <c r="Z24" i="29"/>
  <c r="Z9" i="3"/>
  <c r="AA38" i="19"/>
  <c r="Z32" i="10"/>
  <c r="Z27" i="1"/>
  <c r="Z37" i="10"/>
  <c r="Z28" i="1"/>
  <c r="Z32" i="1"/>
  <c r="AA61" i="19"/>
  <c r="AA40" i="19"/>
  <c r="AA42" i="19"/>
  <c r="AA43" i="19"/>
  <c r="AA45" i="19"/>
  <c r="Z11" i="1"/>
  <c r="Z20" i="3"/>
  <c r="Z14" i="23"/>
  <c r="Z12" i="1"/>
  <c r="Z21" i="3"/>
  <c r="Z13" i="1"/>
  <c r="Z22" i="3"/>
  <c r="Z24" i="3"/>
  <c r="Z25" i="3"/>
  <c r="Z26" i="3"/>
  <c r="Z8" i="29"/>
  <c r="Z23" i="29"/>
  <c r="Z31" i="3"/>
  <c r="AD41" i="32"/>
  <c r="Z33" i="3"/>
  <c r="Z35" i="3"/>
  <c r="Z4" i="24"/>
  <c r="Z9" i="24"/>
  <c r="Z12" i="24"/>
  <c r="Z23" i="24"/>
  <c r="Z24" i="24"/>
  <c r="Z25" i="24"/>
  <c r="Z27" i="24"/>
  <c r="Z28" i="24"/>
  <c r="Z29" i="24"/>
  <c r="Z7" i="1"/>
  <c r="Z30" i="24"/>
  <c r="Z33" i="24"/>
  <c r="Z34" i="24"/>
  <c r="W7" i="34"/>
  <c r="AA7" i="3"/>
  <c r="AA24" i="29"/>
  <c r="AA9" i="3"/>
  <c r="AB38" i="19"/>
  <c r="AA32" i="10"/>
  <c r="AA27" i="1"/>
  <c r="AA37" i="10"/>
  <c r="AA28" i="1"/>
  <c r="AA32" i="1"/>
  <c r="AB61" i="19"/>
  <c r="AB40" i="19"/>
  <c r="AB42" i="19"/>
  <c r="AB43" i="19"/>
  <c r="AB45" i="19"/>
  <c r="AA11" i="1"/>
  <c r="AA20" i="3"/>
  <c r="AA14" i="23"/>
  <c r="AA12" i="1"/>
  <c r="AA21" i="3"/>
  <c r="AA13" i="1"/>
  <c r="AA22" i="3"/>
  <c r="AA24" i="3"/>
  <c r="AA25" i="3"/>
  <c r="AA26" i="3"/>
  <c r="AA8" i="29"/>
  <c r="AA23" i="29"/>
  <c r="AA31" i="3"/>
  <c r="AE41" i="32"/>
  <c r="AA33" i="3"/>
  <c r="AA35" i="3"/>
  <c r="AA4" i="24"/>
  <c r="AA9" i="24"/>
  <c r="AA12" i="24"/>
  <c r="AA23" i="24"/>
  <c r="AA24" i="24"/>
  <c r="AA25" i="24"/>
  <c r="AA27" i="24"/>
  <c r="AA28" i="24"/>
  <c r="AA29" i="24"/>
  <c r="AA7" i="1"/>
  <c r="AA30" i="24"/>
  <c r="AA33" i="24"/>
  <c r="AA34" i="24"/>
  <c r="X7" i="34"/>
  <c r="AB7" i="3"/>
  <c r="AB24" i="29"/>
  <c r="AB9" i="3"/>
  <c r="AC38" i="19"/>
  <c r="AB32" i="10"/>
  <c r="AB27" i="1"/>
  <c r="AB37" i="10"/>
  <c r="AB28" i="1"/>
  <c r="AB32" i="1"/>
  <c r="AC61" i="19"/>
  <c r="AC40" i="19"/>
  <c r="AC42" i="19"/>
  <c r="AC43" i="19"/>
  <c r="AC45" i="19"/>
  <c r="AB11" i="1"/>
  <c r="AB20" i="3"/>
  <c r="AB14" i="23"/>
  <c r="AB12" i="1"/>
  <c r="AB21" i="3"/>
  <c r="AB13" i="1"/>
  <c r="AB22" i="3"/>
  <c r="AB24" i="3"/>
  <c r="AB25" i="3"/>
  <c r="AB26" i="3"/>
  <c r="AB8" i="29"/>
  <c r="AB23" i="29"/>
  <c r="AB31" i="3"/>
  <c r="AF41" i="32"/>
  <c r="AB33" i="3"/>
  <c r="AB35" i="3"/>
  <c r="AB4" i="24"/>
  <c r="AB9" i="24"/>
  <c r="AB12" i="24"/>
  <c r="AB23" i="24"/>
  <c r="AB24" i="24"/>
  <c r="AB25" i="24"/>
  <c r="AB27" i="24"/>
  <c r="AB28" i="24"/>
  <c r="AB29" i="24"/>
  <c r="AB7" i="1"/>
  <c r="AB30" i="24"/>
  <c r="AB33" i="24"/>
  <c r="AB34" i="24"/>
  <c r="Y7" i="34"/>
  <c r="AC7" i="3"/>
  <c r="AC24" i="29"/>
  <c r="AC9" i="3"/>
  <c r="AD38" i="19"/>
  <c r="AC32" i="10"/>
  <c r="AC27" i="1"/>
  <c r="AC37" i="10"/>
  <c r="AC28" i="1"/>
  <c r="AC32" i="1"/>
  <c r="AD61" i="19"/>
  <c r="AD40" i="19"/>
  <c r="AD42" i="19"/>
  <c r="AD43" i="19"/>
  <c r="AD45" i="19"/>
  <c r="AC11" i="1"/>
  <c r="AC20" i="3"/>
  <c r="AC14" i="23"/>
  <c r="AC12" i="1"/>
  <c r="AC21" i="3"/>
  <c r="AC13" i="1"/>
  <c r="AC22" i="3"/>
  <c r="AC24" i="3"/>
  <c r="AC25" i="3"/>
  <c r="AC26" i="3"/>
  <c r="AC8" i="29"/>
  <c r="AC23" i="29"/>
  <c r="AC31" i="3"/>
  <c r="AG41" i="32"/>
  <c r="AC33" i="3"/>
  <c r="AC35" i="3"/>
  <c r="AC4" i="24"/>
  <c r="AC9" i="24"/>
  <c r="AC12" i="24"/>
  <c r="AC23" i="24"/>
  <c r="AC24" i="24"/>
  <c r="AC25" i="24"/>
  <c r="AC27" i="24"/>
  <c r="AC28" i="24"/>
  <c r="AC29" i="24"/>
  <c r="AC7" i="1"/>
  <c r="AC30" i="24"/>
  <c r="AC33" i="24"/>
  <c r="AC34" i="24"/>
  <c r="Z7" i="34"/>
  <c r="AD7" i="3"/>
  <c r="AD24" i="29"/>
  <c r="AD9" i="3"/>
  <c r="AE38" i="19"/>
  <c r="AD32" i="10"/>
  <c r="AD27" i="1"/>
  <c r="AD37" i="10"/>
  <c r="AD28" i="1"/>
  <c r="AD32" i="1"/>
  <c r="AE61" i="19"/>
  <c r="AE40" i="19"/>
  <c r="AE42" i="19"/>
  <c r="AE43" i="19"/>
  <c r="AE45" i="19"/>
  <c r="AD11" i="1"/>
  <c r="AD20" i="3"/>
  <c r="AD14" i="23"/>
  <c r="AD12" i="1"/>
  <c r="AD21" i="3"/>
  <c r="AD13" i="1"/>
  <c r="AD22" i="3"/>
  <c r="AD24" i="3"/>
  <c r="AD25" i="3"/>
  <c r="AD26" i="3"/>
  <c r="AD8" i="29"/>
  <c r="AD23" i="29"/>
  <c r="AD31" i="3"/>
  <c r="AH41" i="32"/>
  <c r="AD33" i="3"/>
  <c r="AD35" i="3"/>
  <c r="AD4" i="24"/>
  <c r="AD9" i="24"/>
  <c r="AD12" i="24"/>
  <c r="AD23" i="24"/>
  <c r="AD24" i="24"/>
  <c r="AD25" i="24"/>
  <c r="AD27" i="24"/>
  <c r="AD28" i="24"/>
  <c r="AD29" i="24"/>
  <c r="AD7" i="1"/>
  <c r="AD30" i="24"/>
  <c r="AD33" i="24"/>
  <c r="AD34" i="24"/>
  <c r="AA7" i="34"/>
  <c r="AE7" i="3"/>
  <c r="AE24" i="29"/>
  <c r="AE9" i="3"/>
  <c r="AF38" i="19"/>
  <c r="AE32" i="10"/>
  <c r="AE27" i="1"/>
  <c r="AE37" i="10"/>
  <c r="AE28" i="1"/>
  <c r="AE32" i="1"/>
  <c r="AF61" i="19"/>
  <c r="AF40" i="19"/>
  <c r="AF42" i="19"/>
  <c r="AF43" i="19"/>
  <c r="AF45" i="19"/>
  <c r="AE11" i="1"/>
  <c r="AE20" i="3"/>
  <c r="AE14" i="23"/>
  <c r="AE12" i="1"/>
  <c r="AE21" i="3"/>
  <c r="AE13" i="1"/>
  <c r="AE22" i="3"/>
  <c r="AE24" i="3"/>
  <c r="AE25" i="3"/>
  <c r="AE26" i="3"/>
  <c r="AE8" i="29"/>
  <c r="AE23" i="29"/>
  <c r="AE31" i="3"/>
  <c r="AI41" i="32"/>
  <c r="AE33" i="3"/>
  <c r="AE35" i="3"/>
  <c r="AE4" i="24"/>
  <c r="AE9" i="24"/>
  <c r="AE12" i="24"/>
  <c r="AE23" i="24"/>
  <c r="AE24" i="24"/>
  <c r="AE25" i="24"/>
  <c r="AE27" i="24"/>
  <c r="AE28" i="24"/>
  <c r="AE29" i="24"/>
  <c r="AE7" i="1"/>
  <c r="AE30" i="24"/>
  <c r="AE33" i="24"/>
  <c r="AE34" i="24"/>
  <c r="AB7" i="34"/>
  <c r="AF7" i="3"/>
  <c r="AF24" i="29"/>
  <c r="AF9" i="3"/>
  <c r="AG38" i="19"/>
  <c r="AF32" i="10"/>
  <c r="AF27" i="1"/>
  <c r="AF37" i="10"/>
  <c r="AF28" i="1"/>
  <c r="AF32" i="1"/>
  <c r="AG61" i="19"/>
  <c r="AG40" i="19"/>
  <c r="AG42" i="19"/>
  <c r="AG43" i="19"/>
  <c r="AG45" i="19"/>
  <c r="AF11" i="1"/>
  <c r="AF20" i="3"/>
  <c r="AF14" i="23"/>
  <c r="AF12" i="1"/>
  <c r="AF21" i="3"/>
  <c r="AF13" i="1"/>
  <c r="AF22" i="3"/>
  <c r="AF24" i="3"/>
  <c r="AF25" i="3"/>
  <c r="AF26" i="3"/>
  <c r="AF8" i="29"/>
  <c r="AF23" i="29"/>
  <c r="AF31" i="3"/>
  <c r="AJ41" i="32"/>
  <c r="AF33" i="3"/>
  <c r="AF35" i="3"/>
  <c r="AF4" i="24"/>
  <c r="AF9" i="24"/>
  <c r="AF12" i="24"/>
  <c r="AF23" i="24"/>
  <c r="AF24" i="24"/>
  <c r="AF25" i="24"/>
  <c r="AF27" i="24"/>
  <c r="AF28" i="24"/>
  <c r="AF29" i="24"/>
  <c r="AF7" i="1"/>
  <c r="AF30" i="24"/>
  <c r="AF33" i="24"/>
  <c r="AF34" i="24"/>
  <c r="AC7" i="34"/>
  <c r="AG7" i="3"/>
  <c r="AG24" i="29"/>
  <c r="AG9" i="3"/>
  <c r="AH38" i="19"/>
  <c r="AG32" i="10"/>
  <c r="AG27" i="1"/>
  <c r="AG37" i="10"/>
  <c r="AG28" i="1"/>
  <c r="AG32" i="1"/>
  <c r="AH61" i="19"/>
  <c r="AH40" i="19"/>
  <c r="AH42" i="19"/>
  <c r="AH43" i="19"/>
  <c r="AH45" i="19"/>
  <c r="AG11" i="1"/>
  <c r="AG20" i="3"/>
  <c r="AG14" i="23"/>
  <c r="AG12" i="1"/>
  <c r="AG21" i="3"/>
  <c r="AG13" i="1"/>
  <c r="AG22" i="3"/>
  <c r="AG24" i="3"/>
  <c r="AG25" i="3"/>
  <c r="AG26" i="3"/>
  <c r="AG8" i="29"/>
  <c r="AG23" i="29"/>
  <c r="AG31" i="3"/>
  <c r="AK41" i="32"/>
  <c r="AG33" i="3"/>
  <c r="AG35" i="3"/>
  <c r="AG4" i="24"/>
  <c r="AG9" i="24"/>
  <c r="AG12" i="24"/>
  <c r="AG23" i="24"/>
  <c r="AG24" i="24"/>
  <c r="AG25" i="24"/>
  <c r="AG27" i="24"/>
  <c r="AG28" i="24"/>
  <c r="AG29" i="24"/>
  <c r="AG7" i="1"/>
  <c r="AG30" i="24"/>
  <c r="AG33" i="24"/>
  <c r="AG34" i="24"/>
  <c r="AD7" i="34"/>
  <c r="AH7" i="3"/>
  <c r="AH24" i="29"/>
  <c r="AH9" i="3"/>
  <c r="AI38" i="19"/>
  <c r="AH32" i="10"/>
  <c r="AH27" i="1"/>
  <c r="AH37" i="10"/>
  <c r="AH28" i="1"/>
  <c r="AH32" i="1"/>
  <c r="AI61" i="19"/>
  <c r="AI40" i="19"/>
  <c r="AI42" i="19"/>
  <c r="AI43" i="19"/>
  <c r="AI45" i="19"/>
  <c r="AH11" i="1"/>
  <c r="AH20" i="3"/>
  <c r="AH14" i="23"/>
  <c r="AH12" i="1"/>
  <c r="AH21" i="3"/>
  <c r="AH13" i="1"/>
  <c r="AH22" i="3"/>
  <c r="AH24" i="3"/>
  <c r="AH25" i="3"/>
  <c r="AH26" i="3"/>
  <c r="AH8" i="29"/>
  <c r="AH23" i="29"/>
  <c r="AH31" i="3"/>
  <c r="AL41" i="32"/>
  <c r="AH33" i="3"/>
  <c r="AH35" i="3"/>
  <c r="AH4" i="24"/>
  <c r="AH9" i="24"/>
  <c r="AH12" i="24"/>
  <c r="AH23" i="24"/>
  <c r="AH24" i="24"/>
  <c r="AH25" i="24"/>
  <c r="AH27" i="24"/>
  <c r="AH28" i="24"/>
  <c r="AH29" i="24"/>
  <c r="AH7" i="1"/>
  <c r="AH30" i="24"/>
  <c r="AH33" i="24"/>
  <c r="AH34" i="24"/>
  <c r="AE7" i="34"/>
  <c r="AI7" i="3"/>
  <c r="AI24" i="29"/>
  <c r="AI9" i="3"/>
  <c r="AJ38" i="19"/>
  <c r="AI32" i="10"/>
  <c r="AI27" i="1"/>
  <c r="AI37" i="10"/>
  <c r="AI28" i="1"/>
  <c r="AI32" i="1"/>
  <c r="AJ61" i="19"/>
  <c r="AJ40" i="19"/>
  <c r="AJ42" i="19"/>
  <c r="AJ43" i="19"/>
  <c r="AJ45" i="19"/>
  <c r="AI11" i="1"/>
  <c r="AI20" i="3"/>
  <c r="AI14" i="23"/>
  <c r="AI12" i="1"/>
  <c r="AI21" i="3"/>
  <c r="AI13" i="1"/>
  <c r="AI22" i="3"/>
  <c r="AI24" i="3"/>
  <c r="AI25" i="3"/>
  <c r="AI26" i="3"/>
  <c r="AI8" i="29"/>
  <c r="AI23" i="29"/>
  <c r="AI31" i="3"/>
  <c r="AM41" i="32"/>
  <c r="AI33" i="3"/>
  <c r="AI35" i="3"/>
  <c r="AI4" i="24"/>
  <c r="AI9" i="24"/>
  <c r="AI12" i="24"/>
  <c r="AI23" i="24"/>
  <c r="AI24" i="24"/>
  <c r="AI25" i="24"/>
  <c r="AI27" i="24"/>
  <c r="AI28" i="24"/>
  <c r="AI29" i="24"/>
  <c r="AI7" i="1"/>
  <c r="AI30" i="24"/>
  <c r="AI33" i="24"/>
  <c r="AI34" i="24"/>
  <c r="AF7" i="34"/>
  <c r="AJ7" i="3"/>
  <c r="AJ24" i="29"/>
  <c r="AJ9" i="3"/>
  <c r="AK38" i="19"/>
  <c r="AJ32" i="10"/>
  <c r="AJ27" i="1"/>
  <c r="AJ37" i="10"/>
  <c r="AJ28" i="1"/>
  <c r="AJ32" i="1"/>
  <c r="AK61" i="19"/>
  <c r="AK40" i="19"/>
  <c r="AK42" i="19"/>
  <c r="AK43" i="19"/>
  <c r="AK45" i="19"/>
  <c r="AJ11" i="1"/>
  <c r="AJ20" i="3"/>
  <c r="AJ14" i="23"/>
  <c r="AJ12" i="1"/>
  <c r="AJ21" i="3"/>
  <c r="AJ13" i="1"/>
  <c r="AJ22" i="3"/>
  <c r="AJ24" i="3"/>
  <c r="AJ25" i="3"/>
  <c r="AJ26" i="3"/>
  <c r="AJ8" i="29"/>
  <c r="AJ23" i="29"/>
  <c r="AJ31" i="3"/>
  <c r="AN41" i="32"/>
  <c r="AJ33" i="3"/>
  <c r="AJ35" i="3"/>
  <c r="AJ4" i="24"/>
  <c r="AJ9" i="24"/>
  <c r="AJ12" i="24"/>
  <c r="AJ23" i="24"/>
  <c r="AJ24" i="24"/>
  <c r="AJ25" i="24"/>
  <c r="AJ27" i="24"/>
  <c r="AJ28" i="24"/>
  <c r="AJ29" i="24"/>
  <c r="AJ7" i="1"/>
  <c r="AJ30" i="24"/>
  <c r="AJ33" i="24"/>
  <c r="AJ34" i="24"/>
  <c r="AG7" i="34"/>
  <c r="AK7" i="3"/>
  <c r="AK24" i="29"/>
  <c r="AK9" i="3"/>
  <c r="AL38" i="19"/>
  <c r="AK32" i="10"/>
  <c r="AK27" i="1"/>
  <c r="AK37" i="10"/>
  <c r="AK28" i="1"/>
  <c r="AK32" i="1"/>
  <c r="AL61" i="19"/>
  <c r="AL40" i="19"/>
  <c r="AL42" i="19"/>
  <c r="AL43" i="19"/>
  <c r="AL45" i="19"/>
  <c r="AK11" i="1"/>
  <c r="AK20" i="3"/>
  <c r="AK14" i="23"/>
  <c r="AK12" i="1"/>
  <c r="AK21" i="3"/>
  <c r="AK13" i="1"/>
  <c r="AK22" i="3"/>
  <c r="AK24" i="3"/>
  <c r="AK25" i="3"/>
  <c r="AK26" i="3"/>
  <c r="AK8" i="29"/>
  <c r="AK23" i="29"/>
  <c r="AK31" i="3"/>
  <c r="AO41" i="32"/>
  <c r="AK33" i="3"/>
  <c r="AK35" i="3"/>
  <c r="AK4" i="24"/>
  <c r="AK9" i="24"/>
  <c r="AK12" i="24"/>
  <c r="AK23" i="24"/>
  <c r="AK24" i="24"/>
  <c r="AK25" i="24"/>
  <c r="AK27" i="24"/>
  <c r="AK28" i="24"/>
  <c r="AK29" i="24"/>
  <c r="AK7" i="1"/>
  <c r="AK30" i="24"/>
  <c r="AK33" i="24"/>
  <c r="AK34" i="24"/>
  <c r="AH7" i="34"/>
  <c r="AL7" i="3"/>
  <c r="AL24" i="29"/>
  <c r="AL9" i="3"/>
  <c r="AM38" i="19"/>
  <c r="AL32" i="10"/>
  <c r="AL27" i="1"/>
  <c r="AL37" i="10"/>
  <c r="AL28" i="1"/>
  <c r="AL32" i="1"/>
  <c r="AM61" i="19"/>
  <c r="AM40" i="19"/>
  <c r="AM42" i="19"/>
  <c r="AM43" i="19"/>
  <c r="AM45" i="19"/>
  <c r="AL11" i="1"/>
  <c r="AL20" i="3"/>
  <c r="AL14" i="23"/>
  <c r="AL12" i="1"/>
  <c r="AL21" i="3"/>
  <c r="AL13" i="1"/>
  <c r="AL22" i="3"/>
  <c r="AL24" i="3"/>
  <c r="AL25" i="3"/>
  <c r="AL26" i="3"/>
  <c r="AL8" i="29"/>
  <c r="AL23" i="29"/>
  <c r="AL31" i="3"/>
  <c r="AP41" i="32"/>
  <c r="AL33" i="3"/>
  <c r="AL35" i="3"/>
  <c r="AL4" i="24"/>
  <c r="AL9" i="24"/>
  <c r="AL12" i="24"/>
  <c r="AL23" i="24"/>
  <c r="AL24" i="24"/>
  <c r="AL25" i="24"/>
  <c r="AL27" i="24"/>
  <c r="AL28" i="24"/>
  <c r="AL29" i="24"/>
  <c r="AL7" i="1"/>
  <c r="AL30" i="24"/>
  <c r="AL33" i="24"/>
  <c r="AL34" i="24"/>
  <c r="AI7" i="34"/>
  <c r="AM7" i="3"/>
  <c r="AM24" i="29"/>
  <c r="AM9" i="3"/>
  <c r="AN38" i="19"/>
  <c r="AM32" i="10"/>
  <c r="AM27" i="1"/>
  <c r="AM37" i="10"/>
  <c r="AM28" i="1"/>
  <c r="AM32" i="1"/>
  <c r="AN61" i="19"/>
  <c r="AN40" i="19"/>
  <c r="AN42" i="19"/>
  <c r="AN43" i="19"/>
  <c r="AN45" i="19"/>
  <c r="AM11" i="1"/>
  <c r="AM20" i="3"/>
  <c r="AM14" i="23"/>
  <c r="AM12" i="1"/>
  <c r="AM21" i="3"/>
  <c r="AM13" i="1"/>
  <c r="AM22" i="3"/>
  <c r="AM24" i="3"/>
  <c r="AM25" i="3"/>
  <c r="AM26" i="3"/>
  <c r="AM8" i="29"/>
  <c r="AM23" i="29"/>
  <c r="AM31" i="3"/>
  <c r="AQ41" i="32"/>
  <c r="AM33" i="3"/>
  <c r="AM35" i="3"/>
  <c r="AM4" i="24"/>
  <c r="AM9" i="24"/>
  <c r="AM12" i="24"/>
  <c r="AM23" i="24"/>
  <c r="AM24" i="24"/>
  <c r="AM25" i="24"/>
  <c r="AM27" i="24"/>
  <c r="AM28" i="24"/>
  <c r="AM29" i="24"/>
  <c r="AM7" i="1"/>
  <c r="AM30" i="24"/>
  <c r="AM33" i="24"/>
  <c r="AM34" i="24"/>
  <c r="AJ7" i="34"/>
  <c r="AN7" i="3"/>
  <c r="AN24" i="29"/>
  <c r="AN9" i="3"/>
  <c r="AO38" i="19"/>
  <c r="AN32" i="10"/>
  <c r="AN27" i="1"/>
  <c r="AN37" i="10"/>
  <c r="AN28" i="1"/>
  <c r="AN32" i="1"/>
  <c r="AO61" i="19"/>
  <c r="AO40" i="19"/>
  <c r="AO42" i="19"/>
  <c r="AO43" i="19"/>
  <c r="AO45" i="19"/>
  <c r="AN11" i="1"/>
  <c r="AN20" i="3"/>
  <c r="AN14" i="23"/>
  <c r="AN12" i="1"/>
  <c r="AN21" i="3"/>
  <c r="AN13" i="1"/>
  <c r="AN22" i="3"/>
  <c r="AN24" i="3"/>
  <c r="AN25" i="3"/>
  <c r="AN26" i="3"/>
  <c r="AN8" i="29"/>
  <c r="AN23" i="29"/>
  <c r="AN31" i="3"/>
  <c r="AR41" i="32"/>
  <c r="AN33" i="3"/>
  <c r="AN35" i="3"/>
  <c r="AN4" i="24"/>
  <c r="AN9" i="24"/>
  <c r="AN12" i="24"/>
  <c r="AN23" i="24"/>
  <c r="AN24" i="24"/>
  <c r="AN25" i="24"/>
  <c r="AN27" i="24"/>
  <c r="AN28" i="24"/>
  <c r="AN29" i="24"/>
  <c r="AN7" i="1"/>
  <c r="AN30" i="24"/>
  <c r="AN33" i="24"/>
  <c r="AN34" i="24"/>
  <c r="B25" i="52"/>
  <c r="AO4" i="24"/>
  <c r="AO9" i="24"/>
  <c r="AO24" i="29"/>
  <c r="AO12" i="24"/>
  <c r="AP38" i="19"/>
  <c r="AO32" i="10"/>
  <c r="AO27" i="1"/>
  <c r="AO37" i="10"/>
  <c r="AO28" i="1"/>
  <c r="AO32" i="1"/>
  <c r="AO7" i="3"/>
  <c r="AP61" i="19"/>
  <c r="AP40" i="19"/>
  <c r="AP42" i="19"/>
  <c r="AP43" i="19"/>
  <c r="AP45" i="19"/>
  <c r="AO11" i="1"/>
  <c r="AO23" i="24"/>
  <c r="AO14" i="23"/>
  <c r="AO12" i="1"/>
  <c r="AO24" i="24"/>
  <c r="AO13" i="1"/>
  <c r="AO25" i="24"/>
  <c r="AO27" i="24"/>
  <c r="AO28" i="24"/>
  <c r="AO29" i="24"/>
  <c r="AO7" i="1"/>
  <c r="AO30" i="24"/>
  <c r="AO8" i="29"/>
  <c r="AO23" i="29"/>
  <c r="AO33" i="24"/>
  <c r="AS41" i="32"/>
  <c r="AO34" i="24"/>
  <c r="V11" i="55"/>
  <c r="V12" i="55"/>
  <c r="V13" i="55"/>
  <c r="V14" i="55"/>
  <c r="V9" i="55"/>
  <c r="V8" i="55"/>
  <c r="V7" i="55"/>
  <c r="V6" i="55"/>
  <c r="AB5" i="55"/>
  <c r="AC5" i="55"/>
  <c r="AD5" i="55"/>
  <c r="AE5" i="55"/>
  <c r="Z5" i="55"/>
  <c r="Y5" i="55"/>
  <c r="X5" i="55"/>
  <c r="W5" i="55"/>
  <c r="AQ5" i="55"/>
  <c r="AP5" i="55"/>
  <c r="AO5" i="55"/>
  <c r="AN5" i="55"/>
  <c r="AS5" i="55"/>
  <c r="AT5" i="55"/>
  <c r="AU5" i="55"/>
  <c r="AV5" i="55"/>
  <c r="AM9" i="55"/>
  <c r="AM8" i="55"/>
  <c r="AM7" i="55"/>
  <c r="AM6" i="55"/>
  <c r="AM11" i="55"/>
  <c r="AM12" i="55"/>
  <c r="AM13" i="55"/>
  <c r="AM14" i="55"/>
  <c r="AH11" i="55"/>
  <c r="AH12" i="55"/>
  <c r="AH13" i="55"/>
  <c r="AH14" i="55"/>
  <c r="AH9" i="55"/>
  <c r="AH8" i="55"/>
  <c r="AH7" i="55"/>
  <c r="AH6" i="55"/>
  <c r="AH63" i="55"/>
  <c r="AH64" i="55"/>
  <c r="AH65" i="55"/>
  <c r="AH66" i="55"/>
  <c r="AH67" i="55"/>
  <c r="AH68" i="55"/>
  <c r="AH61" i="55"/>
  <c r="AH60" i="55"/>
  <c r="AH59" i="55"/>
  <c r="AH58" i="55"/>
  <c r="AH57" i="55"/>
  <c r="AH56" i="55"/>
  <c r="AT55" i="55"/>
  <c r="AU55" i="55"/>
  <c r="AV55" i="55"/>
  <c r="AW55" i="55"/>
  <c r="AX55" i="55"/>
  <c r="AY55" i="55"/>
  <c r="AZ55" i="55"/>
  <c r="BA55" i="55"/>
  <c r="BB55" i="55"/>
  <c r="BC55" i="55"/>
  <c r="AR55" i="55"/>
  <c r="AQ55" i="55"/>
  <c r="AP55" i="55"/>
  <c r="AO55" i="55"/>
  <c r="AN55" i="55"/>
  <c r="AM55" i="55"/>
  <c r="AL55" i="55"/>
  <c r="AK55" i="55"/>
  <c r="AJ55" i="55"/>
  <c r="AI55" i="55"/>
  <c r="AH46" i="55"/>
  <c r="AH47" i="55"/>
  <c r="AH48" i="55"/>
  <c r="AH49" i="55"/>
  <c r="AH50" i="55"/>
  <c r="AH51" i="55"/>
  <c r="AH44" i="55"/>
  <c r="AH43" i="55"/>
  <c r="AH42" i="55"/>
  <c r="AH41" i="55"/>
  <c r="AH40" i="55"/>
  <c r="AH39" i="55"/>
  <c r="AT38" i="55"/>
  <c r="AU38" i="55"/>
  <c r="AV38" i="55"/>
  <c r="AW38" i="55"/>
  <c r="AX38" i="55"/>
  <c r="AY38" i="55"/>
  <c r="AZ38" i="55"/>
  <c r="BA38" i="55"/>
  <c r="BB38" i="55"/>
  <c r="BC38" i="55"/>
  <c r="AR38" i="55"/>
  <c r="AQ38" i="55"/>
  <c r="AP38" i="55"/>
  <c r="AO38" i="55"/>
  <c r="AN38" i="55"/>
  <c r="AM38" i="55"/>
  <c r="AL38" i="55"/>
  <c r="AK38" i="55"/>
  <c r="AJ38" i="55"/>
  <c r="AI38" i="55"/>
  <c r="AH29" i="55"/>
  <c r="AH30" i="55"/>
  <c r="AH31" i="55"/>
  <c r="AH32" i="55"/>
  <c r="AH33" i="55"/>
  <c r="AH34" i="55"/>
  <c r="AH27" i="55"/>
  <c r="AH26" i="55"/>
  <c r="AH25" i="55"/>
  <c r="AH24" i="55"/>
  <c r="AH23" i="55"/>
  <c r="AH22" i="55"/>
  <c r="AT21" i="55"/>
  <c r="AU21" i="55"/>
  <c r="AV21" i="55"/>
  <c r="AW21" i="55"/>
  <c r="AX21" i="55"/>
  <c r="AY21" i="55"/>
  <c r="AZ21" i="55"/>
  <c r="BA21" i="55"/>
  <c r="BB21" i="55"/>
  <c r="BC21" i="55"/>
  <c r="AR21" i="55"/>
  <c r="AQ21" i="55"/>
  <c r="AP21" i="55"/>
  <c r="AO21" i="55"/>
  <c r="AN21" i="55"/>
  <c r="AM21" i="55"/>
  <c r="AL21" i="55"/>
  <c r="AK21" i="55"/>
  <c r="AJ21" i="55"/>
  <c r="AI21" i="55"/>
  <c r="R45" i="55"/>
  <c r="R46" i="55"/>
  <c r="R47" i="55"/>
  <c r="R48" i="55"/>
  <c r="R49" i="55"/>
  <c r="R43" i="55"/>
  <c r="R42" i="55"/>
  <c r="R41" i="55"/>
  <c r="R40" i="55"/>
  <c r="R39" i="55"/>
  <c r="Y38" i="55"/>
  <c r="Z38" i="55"/>
  <c r="AA38" i="55"/>
  <c r="AB38" i="55"/>
  <c r="AC38" i="55"/>
  <c r="W38" i="55"/>
  <c r="V38" i="55"/>
  <c r="U38" i="55"/>
  <c r="T38" i="55"/>
  <c r="S38" i="55"/>
  <c r="C11" i="55"/>
  <c r="C12" i="55"/>
  <c r="C13" i="55"/>
  <c r="C14" i="55"/>
  <c r="C15" i="55"/>
  <c r="C9" i="55"/>
  <c r="C8" i="55"/>
  <c r="C7" i="55"/>
  <c r="C6" i="55"/>
  <c r="C5" i="55"/>
  <c r="J4" i="55"/>
  <c r="K4" i="55"/>
  <c r="L4" i="55"/>
  <c r="M4" i="55"/>
  <c r="N4" i="55"/>
  <c r="H4" i="55"/>
  <c r="G4" i="55"/>
  <c r="F4" i="55"/>
  <c r="E4" i="55"/>
  <c r="D4" i="55"/>
  <c r="CL154" i="54"/>
  <c r="CL155" i="54"/>
  <c r="CL156" i="54"/>
  <c r="CL157" i="54"/>
  <c r="CL158" i="54"/>
  <c r="BX154" i="54"/>
  <c r="BX155" i="54"/>
  <c r="BX156" i="54"/>
  <c r="BX157" i="54"/>
  <c r="BX158" i="54"/>
  <c r="CL152" i="54"/>
  <c r="BX152" i="54"/>
  <c r="CL151" i="54"/>
  <c r="BX151" i="54"/>
  <c r="CL150" i="54"/>
  <c r="BX150" i="54"/>
  <c r="CL149" i="54"/>
  <c r="BX149" i="54"/>
  <c r="CL148" i="54"/>
  <c r="BX148" i="54"/>
  <c r="CS147" i="54"/>
  <c r="CT147" i="54"/>
  <c r="CU147" i="54"/>
  <c r="CV147" i="54"/>
  <c r="CW147" i="54"/>
  <c r="CQ147" i="54"/>
  <c r="CP147" i="54"/>
  <c r="CO147" i="54"/>
  <c r="CN147" i="54"/>
  <c r="CM147" i="54"/>
  <c r="CE147" i="54"/>
  <c r="CF147" i="54"/>
  <c r="CG147" i="54"/>
  <c r="CH147" i="54"/>
  <c r="CI147" i="54"/>
  <c r="CC147" i="54"/>
  <c r="CB147" i="54"/>
  <c r="CA147" i="54"/>
  <c r="BZ147" i="54"/>
  <c r="BY147" i="54"/>
  <c r="CL136" i="54"/>
  <c r="CL137" i="54"/>
  <c r="CL138" i="54"/>
  <c r="CL139" i="54"/>
  <c r="CL140" i="54"/>
  <c r="BX136" i="54"/>
  <c r="BX137" i="54"/>
  <c r="BX138" i="54"/>
  <c r="BX139" i="54"/>
  <c r="BX140" i="54"/>
  <c r="CL134" i="54"/>
  <c r="BX134" i="54"/>
  <c r="CL133" i="54"/>
  <c r="BX133" i="54"/>
  <c r="CL132" i="54"/>
  <c r="BX132" i="54"/>
  <c r="CL131" i="54"/>
  <c r="BX131" i="54"/>
  <c r="CL130" i="54"/>
  <c r="BX130" i="54"/>
  <c r="CS129" i="54"/>
  <c r="CT129" i="54"/>
  <c r="CU129" i="54"/>
  <c r="CV129" i="54"/>
  <c r="CW129" i="54"/>
  <c r="CQ129" i="54"/>
  <c r="CP129" i="54"/>
  <c r="CO129" i="54"/>
  <c r="CN129" i="54"/>
  <c r="CM129" i="54"/>
  <c r="CE129" i="54"/>
  <c r="CF129" i="54"/>
  <c r="CG129" i="54"/>
  <c r="CH129" i="54"/>
  <c r="CI129" i="54"/>
  <c r="CC129" i="54"/>
  <c r="CB129" i="54"/>
  <c r="CA129" i="54"/>
  <c r="BZ129" i="54"/>
  <c r="BY129" i="54"/>
  <c r="CL118" i="54"/>
  <c r="CL119" i="54"/>
  <c r="CL120" i="54"/>
  <c r="CL121" i="54"/>
  <c r="CL122" i="54"/>
  <c r="BX118" i="54"/>
  <c r="BX119" i="54"/>
  <c r="BX120" i="54"/>
  <c r="BX121" i="54"/>
  <c r="BX122" i="54"/>
  <c r="CL116" i="54"/>
  <c r="BX116" i="54"/>
  <c r="CL115" i="54"/>
  <c r="BX115" i="54"/>
  <c r="CL114" i="54"/>
  <c r="BX114" i="54"/>
  <c r="CL113" i="54"/>
  <c r="BX113" i="54"/>
  <c r="CL112" i="54"/>
  <c r="BX112" i="54"/>
  <c r="CS111" i="54"/>
  <c r="CT111" i="54"/>
  <c r="CU111" i="54"/>
  <c r="CV111" i="54"/>
  <c r="CW111" i="54"/>
  <c r="CQ111" i="54"/>
  <c r="CP111" i="54"/>
  <c r="CO111" i="54"/>
  <c r="CN111" i="54"/>
  <c r="CM111" i="54"/>
  <c r="CE111" i="54"/>
  <c r="CF111" i="54"/>
  <c r="CG111" i="54"/>
  <c r="CH111" i="54"/>
  <c r="CI111" i="54"/>
  <c r="CC111" i="54"/>
  <c r="CB111" i="54"/>
  <c r="CA111" i="54"/>
  <c r="BZ111" i="54"/>
  <c r="BY111" i="54"/>
  <c r="BW101" i="54"/>
  <c r="BW102" i="54"/>
  <c r="BW103" i="54"/>
  <c r="BW104" i="54"/>
  <c r="BW105" i="54"/>
  <c r="BW99" i="54"/>
  <c r="BW98" i="54"/>
  <c r="BW97" i="54"/>
  <c r="BW96" i="54"/>
  <c r="BW95" i="54"/>
  <c r="CD94" i="54"/>
  <c r="CE94" i="54"/>
  <c r="CF94" i="54"/>
  <c r="CG94" i="54"/>
  <c r="CH94" i="54"/>
  <c r="CB94" i="54"/>
  <c r="CA94" i="54"/>
  <c r="BZ94" i="54"/>
  <c r="BY94" i="54"/>
  <c r="BX94" i="54"/>
  <c r="H37" i="24"/>
  <c r="H34" i="24"/>
  <c r="H40" i="24"/>
  <c r="G6" i="10"/>
  <c r="G8" i="10"/>
  <c r="G8" i="1"/>
  <c r="I44" i="10"/>
  <c r="J77" i="28"/>
  <c r="I34" i="24"/>
  <c r="H20" i="1"/>
  <c r="I43" i="24"/>
  <c r="J44" i="10"/>
  <c r="K77" i="28"/>
  <c r="J34" i="24"/>
  <c r="K44" i="10"/>
  <c r="L77" i="28"/>
  <c r="K34" i="24"/>
  <c r="L44" i="10"/>
  <c r="M77" i="28"/>
  <c r="L34" i="24"/>
  <c r="M44" i="10"/>
  <c r="N77" i="28"/>
  <c r="Q41" i="32"/>
  <c r="M33" i="3"/>
  <c r="M8" i="29"/>
  <c r="M23" i="29"/>
  <c r="M31" i="3"/>
  <c r="M35" i="3"/>
  <c r="M34" i="24"/>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c r="AL42" i="10"/>
  <c r="AL44" i="10"/>
  <c r="AM77" i="28"/>
  <c r="AM42" i="10"/>
  <c r="AM44" i="10"/>
  <c r="AN77" i="28"/>
  <c r="AN42" i="10"/>
  <c r="AN44" i="10"/>
  <c r="AO77" i="28"/>
  <c r="AO42" i="10"/>
  <c r="AO44" i="10"/>
  <c r="AP77" i="28"/>
  <c r="B32" i="52"/>
  <c r="AB72" i="10"/>
  <c r="AC72" i="10"/>
  <c r="AD72" i="10"/>
  <c r="AE72" i="10"/>
  <c r="AF72" i="10"/>
  <c r="AG72" i="10"/>
  <c r="AH72" i="10"/>
  <c r="AI72" i="10"/>
  <c r="AJ72" i="10"/>
  <c r="AL72" i="10"/>
  <c r="AM72" i="10"/>
  <c r="AN72" i="10"/>
  <c r="AO72" i="10"/>
  <c r="F23" i="48"/>
  <c r="F24" i="48"/>
  <c r="F25" i="48"/>
  <c r="F26" i="48"/>
  <c r="F21" i="48"/>
  <c r="F20" i="48"/>
  <c r="F19" i="48"/>
  <c r="F18" i="48"/>
  <c r="L17" i="48"/>
  <c r="M17" i="48"/>
  <c r="N17" i="48"/>
  <c r="O17" i="48"/>
  <c r="J17" i="48"/>
  <c r="I17" i="48"/>
  <c r="H17" i="48"/>
  <c r="G17" i="48"/>
  <c r="J21" i="52"/>
  <c r="BF41" i="10"/>
  <c r="BG41" i="10"/>
  <c r="BH41" i="10"/>
  <c r="BI41" i="10"/>
  <c r="BD41" i="10"/>
  <c r="BC41" i="10"/>
  <c r="BB41" i="10"/>
  <c r="BA41" i="10"/>
  <c r="AZ47" i="10"/>
  <c r="AZ48" i="10"/>
  <c r="AZ49" i="10"/>
  <c r="AZ50" i="10"/>
  <c r="AZ45" i="10"/>
  <c r="AZ44" i="10"/>
  <c r="AZ43" i="10"/>
  <c r="AZ42" i="10"/>
  <c r="AU46" i="10"/>
  <c r="AU47" i="10"/>
  <c r="AU48" i="10"/>
  <c r="AU49" i="10"/>
  <c r="AU44" i="10"/>
  <c r="AU43" i="10"/>
  <c r="AU42" i="10"/>
  <c r="AU41" i="10"/>
  <c r="AG22" i="55"/>
  <c r="BH58" i="19"/>
  <c r="BI58" i="19"/>
  <c r="BJ58" i="19"/>
  <c r="BK58" i="19"/>
  <c r="BL58" i="19"/>
  <c r="BM58" i="19"/>
  <c r="BN58" i="19"/>
  <c r="BO58" i="19"/>
  <c r="BP58" i="19"/>
  <c r="BQ58" i="19"/>
  <c r="BF58" i="19"/>
  <c r="BE58" i="19"/>
  <c r="BD58" i="19"/>
  <c r="BC58" i="19"/>
  <c r="BB58" i="19"/>
  <c r="BA58" i="19"/>
  <c r="AZ58" i="19"/>
  <c r="AY58" i="19"/>
  <c r="AX58" i="19"/>
  <c r="AW58" i="19"/>
  <c r="AV66" i="19"/>
  <c r="AV67" i="19"/>
  <c r="AV68" i="19"/>
  <c r="AV69" i="19"/>
  <c r="AV70" i="19"/>
  <c r="AV71" i="19"/>
  <c r="AV64" i="19"/>
  <c r="AV63" i="19"/>
  <c r="AV62" i="19"/>
  <c r="AV61" i="19"/>
  <c r="AV60" i="19"/>
  <c r="AV59" i="19"/>
  <c r="BH40" i="19"/>
  <c r="BI40" i="19"/>
  <c r="BJ40" i="19"/>
  <c r="BK40" i="19"/>
  <c r="BL40" i="19"/>
  <c r="BM40" i="19"/>
  <c r="BN40" i="19"/>
  <c r="BO40" i="19"/>
  <c r="BP40" i="19"/>
  <c r="BQ40" i="19"/>
  <c r="BF40" i="19"/>
  <c r="BE40" i="19"/>
  <c r="BD40" i="19"/>
  <c r="BC40" i="19"/>
  <c r="BB40" i="19"/>
  <c r="BA40" i="19"/>
  <c r="AZ40" i="19"/>
  <c r="AY40" i="19"/>
  <c r="AX40" i="19"/>
  <c r="AW40" i="19"/>
  <c r="AV48" i="19"/>
  <c r="AV49" i="19"/>
  <c r="AV50" i="19"/>
  <c r="AV51" i="19"/>
  <c r="AV52" i="19"/>
  <c r="AV53" i="19"/>
  <c r="AV46" i="19"/>
  <c r="AV45" i="19"/>
  <c r="AV44" i="19"/>
  <c r="AV43" i="19"/>
  <c r="AV42" i="19"/>
  <c r="AV41" i="19"/>
  <c r="BH22" i="19"/>
  <c r="BI22" i="19"/>
  <c r="BJ22" i="19"/>
  <c r="BK22" i="19"/>
  <c r="BL22" i="19"/>
  <c r="BM22" i="19"/>
  <c r="BN22" i="19"/>
  <c r="BO22" i="19"/>
  <c r="BP22" i="19"/>
  <c r="BQ22" i="19"/>
  <c r="BF22" i="19"/>
  <c r="BE22" i="19"/>
  <c r="BD22" i="19"/>
  <c r="BC22" i="19"/>
  <c r="BB22" i="19"/>
  <c r="BA22" i="19"/>
  <c r="AZ22" i="19"/>
  <c r="AY22" i="19"/>
  <c r="AX22" i="19"/>
  <c r="AW22" i="19"/>
  <c r="AV30" i="19"/>
  <c r="AV31" i="19"/>
  <c r="AV32" i="19"/>
  <c r="AV33" i="19"/>
  <c r="AV34" i="19"/>
  <c r="AV35" i="19"/>
  <c r="AV28" i="19"/>
  <c r="AV27" i="19"/>
  <c r="AV26" i="19"/>
  <c r="AV25" i="19"/>
  <c r="AV24" i="19"/>
  <c r="AV23" i="19"/>
  <c r="M42" i="52"/>
  <c r="N42" i="52"/>
  <c r="O42" i="52"/>
  <c r="P42" i="52"/>
  <c r="Q42" i="52"/>
  <c r="K42" i="52"/>
  <c r="J42" i="52"/>
  <c r="I42" i="52"/>
  <c r="H42" i="52"/>
  <c r="G42" i="52"/>
  <c r="F49" i="52"/>
  <c r="F50" i="52"/>
  <c r="F51" i="52"/>
  <c r="F52" i="52"/>
  <c r="F53" i="52"/>
  <c r="F47" i="52"/>
  <c r="F46" i="52"/>
  <c r="F45" i="52"/>
  <c r="F44" i="52"/>
  <c r="F43" i="52"/>
  <c r="B30" i="52"/>
  <c r="B31" i="52"/>
  <c r="BG80" i="54"/>
  <c r="BG81" i="54"/>
  <c r="BG82" i="54"/>
  <c r="BG83" i="54"/>
  <c r="BG84" i="54"/>
  <c r="BG78" i="54"/>
  <c r="BG77" i="54"/>
  <c r="BG76" i="54"/>
  <c r="BG75" i="54"/>
  <c r="BG74" i="54"/>
  <c r="BN73" i="54"/>
  <c r="BO73" i="54"/>
  <c r="BP73" i="54"/>
  <c r="BQ73" i="54"/>
  <c r="BR73" i="54"/>
  <c r="BL73" i="54"/>
  <c r="BK73" i="54"/>
  <c r="BJ73" i="54"/>
  <c r="BI73" i="54"/>
  <c r="BH73" i="54"/>
  <c r="BG62" i="54"/>
  <c r="BG63" i="54"/>
  <c r="BG64" i="54"/>
  <c r="BG65" i="54"/>
  <c r="BG66" i="54"/>
  <c r="BG60" i="54"/>
  <c r="BG59" i="54"/>
  <c r="BG58" i="54"/>
  <c r="BG57" i="54"/>
  <c r="BG56" i="54"/>
  <c r="BN55" i="54"/>
  <c r="BO55" i="54"/>
  <c r="BP55" i="54"/>
  <c r="BQ55" i="54"/>
  <c r="BR55" i="54"/>
  <c r="BL55" i="54"/>
  <c r="BK55" i="54"/>
  <c r="BJ55" i="54"/>
  <c r="BI55" i="54"/>
  <c r="BH55" i="54"/>
  <c r="BG44" i="54"/>
  <c r="BG45" i="54"/>
  <c r="BG46" i="54"/>
  <c r="BG47" i="54"/>
  <c r="BG48" i="54"/>
  <c r="BG42" i="54"/>
  <c r="BG41" i="54"/>
  <c r="BG40" i="54"/>
  <c r="BG39" i="54"/>
  <c r="BG38" i="54"/>
  <c r="BN37" i="54"/>
  <c r="BO37" i="54"/>
  <c r="BP37" i="54"/>
  <c r="BQ37" i="54"/>
  <c r="BR37" i="54"/>
  <c r="BL37" i="54"/>
  <c r="BK37" i="54"/>
  <c r="BJ37" i="54"/>
  <c r="BI37" i="54"/>
  <c r="BH37" i="54"/>
  <c r="AQ22" i="54"/>
  <c r="AQ23" i="54"/>
  <c r="AQ24" i="54"/>
  <c r="AQ25" i="54"/>
  <c r="AQ26" i="54"/>
  <c r="AQ20" i="54"/>
  <c r="AQ19" i="54"/>
  <c r="AQ18" i="54"/>
  <c r="AQ17" i="54"/>
  <c r="AQ16" i="54"/>
  <c r="AX15" i="54"/>
  <c r="AY15" i="54"/>
  <c r="AZ15" i="54"/>
  <c r="BA15" i="54"/>
  <c r="BB15" i="54"/>
  <c r="AV15" i="54"/>
  <c r="AU15" i="54"/>
  <c r="AT15" i="54"/>
  <c r="AS15" i="54"/>
  <c r="AR15" i="54"/>
  <c r="AR80" i="54"/>
  <c r="AR81" i="54"/>
  <c r="AR82" i="54"/>
  <c r="AR83" i="54"/>
  <c r="AR84" i="54"/>
  <c r="AR78" i="54"/>
  <c r="AR77" i="54"/>
  <c r="AR76" i="54"/>
  <c r="AR75" i="54"/>
  <c r="AR74" i="54"/>
  <c r="AY73" i="54"/>
  <c r="AZ73" i="54"/>
  <c r="BA73" i="54"/>
  <c r="BB73" i="54"/>
  <c r="BC73" i="54"/>
  <c r="AW73" i="54"/>
  <c r="AV73" i="54"/>
  <c r="AU73" i="54"/>
  <c r="AT73" i="54"/>
  <c r="AS73" i="54"/>
  <c r="AR62" i="54"/>
  <c r="AR63" i="54"/>
  <c r="AR64" i="54"/>
  <c r="AR65" i="54"/>
  <c r="AR66" i="54"/>
  <c r="AR60" i="54"/>
  <c r="AR59" i="54"/>
  <c r="AR58" i="54"/>
  <c r="AR57" i="54"/>
  <c r="AR56" i="54"/>
  <c r="AY55" i="54"/>
  <c r="AZ55" i="54"/>
  <c r="BA55" i="54"/>
  <c r="BB55" i="54"/>
  <c r="BC55" i="54"/>
  <c r="AW55" i="54"/>
  <c r="AV55" i="54"/>
  <c r="AU55" i="54"/>
  <c r="AT55" i="54"/>
  <c r="AS55" i="54"/>
  <c r="AR44" i="54"/>
  <c r="AR45" i="54"/>
  <c r="AR46" i="54"/>
  <c r="AR47" i="54"/>
  <c r="AR48" i="54"/>
  <c r="AR42" i="54"/>
  <c r="AR41" i="54"/>
  <c r="AR40" i="54"/>
  <c r="AR39" i="54"/>
  <c r="AR38" i="54"/>
  <c r="AY37" i="54"/>
  <c r="AZ37" i="54"/>
  <c r="BA37" i="54"/>
  <c r="BB37" i="54"/>
  <c r="BC37" i="54"/>
  <c r="AW37" i="54"/>
  <c r="AV37" i="54"/>
  <c r="AU37" i="54"/>
  <c r="AT37" i="54"/>
  <c r="AS37" i="54"/>
  <c r="G46" i="11"/>
  <c r="G18" i="10"/>
  <c r="D46" i="11"/>
  <c r="H10" i="32"/>
  <c r="D18" i="10"/>
  <c r="E46" i="11"/>
  <c r="I10" i="32"/>
  <c r="E18" i="10"/>
  <c r="F46" i="11"/>
  <c r="J10" i="32"/>
  <c r="F18" i="10"/>
  <c r="C46" i="11"/>
  <c r="G10" i="32"/>
  <c r="C18" i="10"/>
  <c r="B46" i="11"/>
  <c r="F10" i="32"/>
  <c r="B18" i="10"/>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B15" i="50"/>
  <c r="C15" i="50"/>
  <c r="D15" i="50"/>
  <c r="E15" i="50"/>
  <c r="F15" i="50"/>
  <c r="B16" i="50"/>
  <c r="D16" i="50"/>
  <c r="E16" i="50"/>
  <c r="F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c r="H42" i="24"/>
  <c r="I24" i="29"/>
  <c r="I9" i="3"/>
  <c r="I42" i="24"/>
  <c r="J24" i="29"/>
  <c r="J9" i="3"/>
  <c r="J42" i="24"/>
  <c r="M80" i="19"/>
  <c r="K42" i="24"/>
  <c r="L42" i="24"/>
  <c r="O80" i="19"/>
  <c r="M42" i="24"/>
  <c r="N42" i="24"/>
  <c r="O42" i="24"/>
  <c r="P24" i="29"/>
  <c r="P9" i="3"/>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c r="E59" i="11"/>
  <c r="E64" i="10"/>
  <c r="C15" i="30"/>
  <c r="D15" i="30"/>
  <c r="E15" i="30"/>
  <c r="F15" i="30"/>
  <c r="G15" i="30"/>
  <c r="B15" i="30"/>
  <c r="G8" i="30"/>
  <c r="A22" i="28"/>
  <c r="A40" i="28"/>
  <c r="A61" i="28"/>
  <c r="B30" i="10"/>
  <c r="C30" i="10"/>
  <c r="D30" i="10"/>
  <c r="E30" i="10"/>
  <c r="F30" i="10"/>
  <c r="G30" i="10"/>
  <c r="G10" i="23"/>
  <c r="F10" i="23"/>
  <c r="E10" i="23"/>
  <c r="D10" i="23"/>
  <c r="C10" i="23"/>
  <c r="B10" i="23"/>
  <c r="B11" i="23"/>
  <c r="C5" i="23"/>
  <c r="C11" i="23"/>
  <c r="C12" i="23"/>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12"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H46" i="11"/>
  <c r="C62" i="19"/>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B6" i="2"/>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H44" i="37"/>
  <c r="I50" i="37"/>
  <c r="J56" i="37"/>
  <c r="K62" i="37"/>
  <c r="L68" i="37"/>
  <c r="M74" i="37"/>
  <c r="N80" i="37"/>
  <c r="O86" i="37"/>
  <c r="P92" i="37"/>
  <c r="Q98" i="37"/>
  <c r="R104" i="37"/>
  <c r="S110" i="37"/>
  <c r="T116" i="37"/>
  <c r="U122" i="37"/>
  <c r="V128" i="37"/>
  <c r="W134" i="37"/>
  <c r="X140" i="37"/>
  <c r="Y146" i="37"/>
  <c r="Z152" i="37"/>
  <c r="AA158" i="37"/>
  <c r="AB164" i="37"/>
  <c r="AC170" i="37"/>
  <c r="AD176" i="37"/>
  <c r="AE182" i="37"/>
  <c r="AF188" i="37"/>
  <c r="I44" i="37"/>
  <c r="J50" i="37"/>
  <c r="K56" i="37"/>
  <c r="L62" i="37"/>
  <c r="M68" i="37"/>
  <c r="N74" i="37"/>
  <c r="O80" i="37"/>
  <c r="P86" i="37"/>
  <c r="Q92" i="37"/>
  <c r="R98" i="37"/>
  <c r="S104" i="37"/>
  <c r="T110" i="37"/>
  <c r="U116" i="37"/>
  <c r="V122" i="37"/>
  <c r="W128" i="37"/>
  <c r="X134" i="37"/>
  <c r="Y140" i="37"/>
  <c r="Z146" i="37"/>
  <c r="AA152" i="37"/>
  <c r="AB158" i="37"/>
  <c r="AC164" i="37"/>
  <c r="AD170" i="37"/>
  <c r="AE176" i="37"/>
  <c r="AF182" i="37"/>
  <c r="AG188" i="37"/>
  <c r="J44" i="37"/>
  <c r="K50" i="37"/>
  <c r="L56" i="37"/>
  <c r="M62" i="37"/>
  <c r="N68" i="37"/>
  <c r="O74" i="37"/>
  <c r="P80" i="37"/>
  <c r="Q86" i="37"/>
  <c r="R92" i="37"/>
  <c r="S98" i="37"/>
  <c r="T104" i="37"/>
  <c r="U110" i="37"/>
  <c r="V116" i="37"/>
  <c r="W122" i="37"/>
  <c r="X128" i="37"/>
  <c r="Y134" i="37"/>
  <c r="Z140" i="37"/>
  <c r="AA146" i="37"/>
  <c r="AB152" i="37"/>
  <c r="AC158" i="37"/>
  <c r="AD164" i="37"/>
  <c r="AE170" i="37"/>
  <c r="AF176" i="37"/>
  <c r="AG182" i="37"/>
  <c r="AH188" i="37"/>
  <c r="K44" i="37"/>
  <c r="L50" i="37"/>
  <c r="M56" i="37"/>
  <c r="N62" i="37"/>
  <c r="O68" i="37"/>
  <c r="P74" i="37"/>
  <c r="Q80" i="37"/>
  <c r="R86" i="37"/>
  <c r="S92" i="37"/>
  <c r="T98" i="37"/>
  <c r="U104" i="37"/>
  <c r="V110" i="37"/>
  <c r="W116" i="37"/>
  <c r="X122" i="37"/>
  <c r="Y128" i="37"/>
  <c r="Z134" i="37"/>
  <c r="AA140" i="37"/>
  <c r="AB146" i="37"/>
  <c r="AC152" i="37"/>
  <c r="AD158" i="37"/>
  <c r="AE164" i="37"/>
  <c r="AF170" i="37"/>
  <c r="AG176" i="37"/>
  <c r="AH182" i="37"/>
  <c r="AI188" i="37"/>
  <c r="L44" i="37"/>
  <c r="M50" i="37"/>
  <c r="N56" i="37"/>
  <c r="O62" i="37"/>
  <c r="P68" i="37"/>
  <c r="Q74" i="37"/>
  <c r="R80" i="37"/>
  <c r="S86" i="37"/>
  <c r="T92" i="37"/>
  <c r="U98" i="37"/>
  <c r="V104" i="37"/>
  <c r="W110" i="37"/>
  <c r="X116" i="37"/>
  <c r="Y122" i="37"/>
  <c r="Z128" i="37"/>
  <c r="AA134" i="37"/>
  <c r="AB140" i="37"/>
  <c r="AC146" i="37"/>
  <c r="AD152" i="37"/>
  <c r="AE158" i="37"/>
  <c r="AF164" i="37"/>
  <c r="AG170" i="37"/>
  <c r="AH176" i="37"/>
  <c r="AI182" i="37"/>
  <c r="AJ188" i="37"/>
  <c r="M44" i="37"/>
  <c r="N50" i="37"/>
  <c r="O56" i="37"/>
  <c r="P62" i="37"/>
  <c r="Q68" i="37"/>
  <c r="R74" i="37"/>
  <c r="S80" i="37"/>
  <c r="T86" i="37"/>
  <c r="U92" i="37"/>
  <c r="V98" i="37"/>
  <c r="W104" i="37"/>
  <c r="X110" i="37"/>
  <c r="Y116" i="37"/>
  <c r="Z122" i="37"/>
  <c r="AA128" i="37"/>
  <c r="AB134" i="37"/>
  <c r="AC140" i="37"/>
  <c r="AD146" i="37"/>
  <c r="AE152" i="37"/>
  <c r="AF158" i="37"/>
  <c r="AG164" i="37"/>
  <c r="AH170" i="37"/>
  <c r="AI176" i="37"/>
  <c r="AJ182" i="37"/>
  <c r="AK188" i="37"/>
  <c r="N44" i="37"/>
  <c r="O50" i="37"/>
  <c r="P56" i="37"/>
  <c r="Q62" i="37"/>
  <c r="R68" i="37"/>
  <c r="S74" i="37"/>
  <c r="T80" i="37"/>
  <c r="U86" i="37"/>
  <c r="V92" i="37"/>
  <c r="W98" i="37"/>
  <c r="X104" i="37"/>
  <c r="Y110" i="37"/>
  <c r="Z116" i="37"/>
  <c r="AA122" i="37"/>
  <c r="AB128" i="37"/>
  <c r="AC134" i="37"/>
  <c r="AD140" i="37"/>
  <c r="AE146" i="37"/>
  <c r="AF152" i="37"/>
  <c r="AG158" i="37"/>
  <c r="AH164" i="37"/>
  <c r="AI170" i="37"/>
  <c r="AJ176" i="37"/>
  <c r="AK182" i="37"/>
  <c r="AL188" i="37"/>
  <c r="O44" i="37"/>
  <c r="P50" i="37"/>
  <c r="Q56" i="37"/>
  <c r="R62" i="37"/>
  <c r="S68" i="37"/>
  <c r="T74" i="37"/>
  <c r="U80" i="37"/>
  <c r="V86" i="37"/>
  <c r="W92" i="37"/>
  <c r="X98" i="37"/>
  <c r="Y104" i="37"/>
  <c r="Z110" i="37"/>
  <c r="AA116" i="37"/>
  <c r="AB122" i="37"/>
  <c r="AC128" i="37"/>
  <c r="AD134" i="37"/>
  <c r="AE140" i="37"/>
  <c r="AF146" i="37"/>
  <c r="AG152" i="37"/>
  <c r="AH158" i="37"/>
  <c r="AI164" i="37"/>
  <c r="AJ170" i="37"/>
  <c r="AK176" i="37"/>
  <c r="AL182" i="37"/>
  <c r="AM188" i="37"/>
  <c r="P44" i="37"/>
  <c r="Q50" i="37"/>
  <c r="R56" i="37"/>
  <c r="S62" i="37"/>
  <c r="T68" i="37"/>
  <c r="U74" i="37"/>
  <c r="V80" i="37"/>
  <c r="W86" i="37"/>
  <c r="X92" i="37"/>
  <c r="Y98" i="37"/>
  <c r="Z104" i="37"/>
  <c r="AA110" i="37"/>
  <c r="AB116" i="37"/>
  <c r="AC122" i="37"/>
  <c r="AD128" i="37"/>
  <c r="AE134" i="37"/>
  <c r="AF140" i="37"/>
  <c r="AG146" i="37"/>
  <c r="AH152" i="37"/>
  <c r="AI158" i="37"/>
  <c r="AJ164" i="37"/>
  <c r="AK170" i="37"/>
  <c r="AL176" i="37"/>
  <c r="AM182" i="37"/>
  <c r="AN188" i="37"/>
  <c r="Q44" i="37"/>
  <c r="R50" i="37"/>
  <c r="S56" i="37"/>
  <c r="T62" i="37"/>
  <c r="U68" i="37"/>
  <c r="V74" i="37"/>
  <c r="W80" i="37"/>
  <c r="X86" i="37"/>
  <c r="Y92" i="37"/>
  <c r="Z98" i="37"/>
  <c r="AA104" i="37"/>
  <c r="AB110" i="37"/>
  <c r="AC116" i="37"/>
  <c r="AD122" i="37"/>
  <c r="AE128" i="37"/>
  <c r="AF134" i="37"/>
  <c r="AG140" i="37"/>
  <c r="AH146" i="37"/>
  <c r="AI152" i="37"/>
  <c r="AJ158" i="37"/>
  <c r="AK164" i="37"/>
  <c r="AL170" i="37"/>
  <c r="AM176" i="37"/>
  <c r="AN182" i="37"/>
  <c r="AO188" i="37"/>
  <c r="G6" i="37"/>
  <c r="G40" i="37"/>
  <c r="B8" i="37"/>
  <c r="C14" i="37"/>
  <c r="D20" i="37"/>
  <c r="E26" i="37"/>
  <c r="F32" i="37"/>
  <c r="G38" i="37"/>
  <c r="G39" i="37"/>
  <c r="C8" i="37"/>
  <c r="D14" i="37"/>
  <c r="E20" i="37"/>
  <c r="F26" i="37"/>
  <c r="G32" i="37"/>
  <c r="H38" i="37"/>
  <c r="D8" i="37"/>
  <c r="E14" i="37"/>
  <c r="F20" i="37"/>
  <c r="G26" i="37"/>
  <c r="H32" i="37"/>
  <c r="I38" i="37"/>
  <c r="E8" i="37"/>
  <c r="F14" i="37"/>
  <c r="G20" i="37"/>
  <c r="H26" i="37"/>
  <c r="I32" i="37"/>
  <c r="J38" i="37"/>
  <c r="F8" i="37"/>
  <c r="G14" i="37"/>
  <c r="H20" i="37"/>
  <c r="I26" i="37"/>
  <c r="J32" i="37"/>
  <c r="K38" i="37"/>
  <c r="G8" i="37"/>
  <c r="H14" i="37"/>
  <c r="I20" i="37"/>
  <c r="J26" i="37"/>
  <c r="K32" i="37"/>
  <c r="L38" i="37"/>
  <c r="H8" i="37"/>
  <c r="I14" i="37"/>
  <c r="J20" i="37"/>
  <c r="K26" i="37"/>
  <c r="L32" i="37"/>
  <c r="M38" i="37"/>
  <c r="I8" i="37"/>
  <c r="J14" i="37"/>
  <c r="K20" i="37"/>
  <c r="L26" i="37"/>
  <c r="M32" i="37"/>
  <c r="N38" i="37"/>
  <c r="J8" i="37"/>
  <c r="K14" i="37"/>
  <c r="L20" i="37"/>
  <c r="M26" i="37"/>
  <c r="N32" i="37"/>
  <c r="O38" i="37"/>
  <c r="K8" i="37"/>
  <c r="L14" i="37"/>
  <c r="M20" i="37"/>
  <c r="N26" i="37"/>
  <c r="O32" i="37"/>
  <c r="P38" i="37"/>
  <c r="F6" i="37"/>
  <c r="F15" i="37"/>
  <c r="G34" i="37"/>
  <c r="F33" i="37"/>
  <c r="G33" i="37"/>
  <c r="E6" i="37"/>
  <c r="E28" i="37"/>
  <c r="F28" i="37"/>
  <c r="G28" i="37"/>
  <c r="E27" i="37"/>
  <c r="F27" i="37"/>
  <c r="G27" i="37"/>
  <c r="D6" i="37"/>
  <c r="D22" i="37"/>
  <c r="E22" i="37"/>
  <c r="F22" i="37"/>
  <c r="G22" i="37"/>
  <c r="E21" i="37"/>
  <c r="F21" i="37"/>
  <c r="G21" i="37"/>
  <c r="C6" i="37"/>
  <c r="C16" i="37"/>
  <c r="E16" i="37"/>
  <c r="G16" i="37"/>
  <c r="C15" i="37"/>
  <c r="D15" i="37"/>
  <c r="E15" i="37"/>
  <c r="G15" i="37"/>
  <c r="C10" i="37"/>
  <c r="E10" i="37"/>
  <c r="F10" i="37"/>
  <c r="G10" i="37"/>
  <c r="C9" i="37"/>
  <c r="E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c r="B58" i="19"/>
  <c r="B57" i="19"/>
  <c r="B59" i="19"/>
  <c r="B44" i="19"/>
  <c r="B46" i="19"/>
  <c r="B19" i="19"/>
  <c r="B14" i="19"/>
  <c r="B20" i="19"/>
  <c r="B7" i="19"/>
  <c r="C7" i="19"/>
  <c r="C14" i="19"/>
  <c r="C19" i="19"/>
  <c r="C20" i="19"/>
  <c r="C35" i="19"/>
  <c r="C24" i="30"/>
  <c r="C44" i="19"/>
  <c r="C46" i="19"/>
  <c r="C59" i="19"/>
  <c r="C63" i="19"/>
  <c r="C64" i="19"/>
  <c r="C66" i="19"/>
  <c r="B77" i="12"/>
  <c r="B81" i="12"/>
  <c r="B101" i="12"/>
  <c r="B107" i="12"/>
  <c r="C79" i="19"/>
  <c r="C72" i="19"/>
  <c r="B66" i="10"/>
  <c r="C63" i="11"/>
  <c r="C66" i="10"/>
  <c r="D63" i="11"/>
  <c r="D66" i="10"/>
  <c r="E63" i="11"/>
  <c r="E66" i="10"/>
  <c r="F63" i="11"/>
  <c r="F66" i="10"/>
  <c r="G63" i="11"/>
  <c r="G66" i="10"/>
  <c r="G61" i="11"/>
  <c r="G65" i="10"/>
  <c r="F61" i="11"/>
  <c r="F65" i="10"/>
  <c r="E61" i="11"/>
  <c r="E65" i="10"/>
  <c r="D61" i="11"/>
  <c r="D65" i="10"/>
  <c r="C61" i="11"/>
  <c r="C65" i="10"/>
  <c r="B65" i="10"/>
  <c r="B64" i="10"/>
  <c r="C59" i="11"/>
  <c r="C64" i="10"/>
  <c r="D59" i="11"/>
  <c r="D64" i="10"/>
  <c r="F59" i="11"/>
  <c r="F64" i="10"/>
  <c r="G59" i="11"/>
  <c r="G64" i="10"/>
  <c r="B63" i="10"/>
  <c r="C64" i="11"/>
  <c r="B64" i="11"/>
  <c r="C65" i="11"/>
  <c r="C63" i="10"/>
  <c r="D64" i="11"/>
  <c r="E64" i="11"/>
  <c r="E65" i="11"/>
  <c r="E63" i="10"/>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H29" i="11"/>
  <c r="C42" i="11"/>
  <c r="D42" i="11"/>
  <c r="E42" i="11"/>
  <c r="F42" i="11"/>
  <c r="G42" i="11"/>
  <c r="B49" i="11"/>
  <c r="B70" i="11"/>
  <c r="C50" i="11"/>
  <c r="E50" i="11"/>
  <c r="B51" i="11"/>
  <c r="B71" i="11"/>
  <c r="B53" i="11"/>
  <c r="J76" i="11"/>
  <c r="C29" i="10"/>
  <c r="H75" i="10"/>
  <c r="H77" i="10"/>
  <c r="B24" i="10"/>
  <c r="C24" i="10"/>
  <c r="D24" i="10"/>
  <c r="E10" i="32"/>
  <c r="E17" i="32"/>
  <c r="B13" i="10"/>
  <c r="F15" i="32"/>
  <c r="C11" i="10"/>
  <c r="G15" i="32"/>
  <c r="D11" i="10"/>
  <c r="H16" i="32"/>
  <c r="E12" i="10"/>
  <c r="I17" i="32"/>
  <c r="F13" i="10"/>
  <c r="J17" i="32"/>
  <c r="G13"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c r="G21" i="32"/>
  <c r="G23" i="32"/>
  <c r="H21" i="32"/>
  <c r="H23" i="32"/>
  <c r="I21" i="32"/>
  <c r="I23" i="32"/>
  <c r="J21" i="32"/>
  <c r="J23" i="32"/>
  <c r="K21" i="32"/>
  <c r="K23" i="32"/>
  <c r="L21" i="32"/>
  <c r="E23" i="32"/>
  <c r="E28" i="32"/>
  <c r="F28" i="32"/>
  <c r="G28" i="32"/>
  <c r="H28" i="32"/>
  <c r="I28" i="32"/>
  <c r="J28" i="32"/>
  <c r="F41" i="32"/>
  <c r="F42" i="32"/>
  <c r="G41" i="32"/>
  <c r="H41" i="32"/>
  <c r="I41" i="32"/>
  <c r="J41" i="32"/>
  <c r="K41" i="32"/>
  <c r="C11" i="5"/>
  <c r="G77" i="12"/>
  <c r="G81" i="12"/>
  <c r="G101" i="12"/>
  <c r="G107" i="12"/>
  <c r="H79" i="19"/>
  <c r="H76" i="19"/>
  <c r="E77" i="12"/>
  <c r="E81" i="12"/>
  <c r="E101" i="12"/>
  <c r="E107" i="12"/>
  <c r="F79" i="19"/>
  <c r="F74" i="19"/>
  <c r="D35" i="19"/>
  <c r="D24" i="30"/>
  <c r="C7" i="1"/>
  <c r="B7" i="1"/>
  <c r="E35" i="19"/>
  <c r="E24" i="30"/>
  <c r="D7" i="1"/>
  <c r="F35" i="19"/>
  <c r="E7" i="1"/>
  <c r="G35" i="19"/>
  <c r="G24" i="30"/>
  <c r="F7" i="1"/>
  <c r="H35" i="19"/>
  <c r="H24" i="30"/>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I11" i="26"/>
  <c r="J13" i="26"/>
  <c r="K13" i="26"/>
  <c r="L13" i="26"/>
  <c r="M13" i="26"/>
  <c r="N13" i="26"/>
  <c r="T13" i="26"/>
  <c r="I5" i="26"/>
  <c r="J7" i="26"/>
  <c r="T7" i="26"/>
  <c r="H19" i="29"/>
  <c r="H20" i="29"/>
  <c r="I20" i="29"/>
  <c r="J20" i="29"/>
  <c r="K20" i="29"/>
  <c r="H21" i="29"/>
  <c r="I21" i="29"/>
  <c r="J21" i="29"/>
  <c r="K21" i="29"/>
  <c r="L21" i="29"/>
  <c r="M21" i="29"/>
  <c r="N21" i="29"/>
  <c r="O21" i="29"/>
  <c r="P21" i="29"/>
  <c r="Q21" i="29"/>
  <c r="R21" i="29"/>
  <c r="S21" i="29"/>
  <c r="T21" i="29"/>
  <c r="U21" i="29"/>
  <c r="V21" i="29"/>
  <c r="W21" i="29"/>
  <c r="X21" i="29"/>
  <c r="Y21" i="29"/>
  <c r="C29" i="1"/>
  <c r="C34" i="1"/>
  <c r="D29" i="1"/>
  <c r="D34" i="1"/>
  <c r="E29" i="1"/>
  <c r="E34" i="1"/>
  <c r="F29" i="1"/>
  <c r="F34" i="1"/>
  <c r="G60" i="19"/>
  <c r="G29" i="1"/>
  <c r="G34" i="1"/>
  <c r="H22" i="29"/>
  <c r="Z21" i="29"/>
  <c r="AA21" i="29"/>
  <c r="AB21" i="29"/>
  <c r="AC21" i="29"/>
  <c r="AD21" i="29"/>
  <c r="AE21" i="29"/>
  <c r="AF21" i="29"/>
  <c r="AG21" i="29"/>
  <c r="AH21" i="29"/>
  <c r="AI21" i="29"/>
  <c r="AJ21" i="29"/>
  <c r="AK21" i="29"/>
  <c r="AL21" i="29"/>
  <c r="AM21" i="29"/>
  <c r="AN21" i="29"/>
  <c r="AO21" i="29"/>
  <c r="B9" i="1"/>
  <c r="B6" i="10"/>
  <c r="B8" i="10"/>
  <c r="B8" i="1"/>
  <c r="F24" i="30"/>
  <c r="C17" i="30"/>
  <c r="D17" i="30"/>
  <c r="E17" i="30"/>
  <c r="F17" i="30"/>
  <c r="G17" i="30"/>
  <c r="B17" i="30"/>
  <c r="C16" i="30"/>
  <c r="D16" i="30"/>
  <c r="E16" i="30"/>
  <c r="F16" i="30"/>
  <c r="G16" i="30"/>
  <c r="B16" i="30"/>
  <c r="D6" i="30"/>
  <c r="C6" i="30"/>
  <c r="D7" i="30"/>
  <c r="E6" i="30"/>
  <c r="E7" i="30"/>
  <c r="F6" i="30"/>
  <c r="F7" i="30"/>
  <c r="G6" i="30"/>
  <c r="G7" i="30"/>
  <c r="B6" i="30"/>
  <c r="C7" i="30"/>
  <c r="D63" i="19"/>
  <c r="E63" i="19"/>
  <c r="F63" i="19"/>
  <c r="G63" i="19"/>
  <c r="D5" i="26"/>
  <c r="D6" i="26"/>
  <c r="C16" i="29"/>
  <c r="C7" i="29"/>
  <c r="C10" i="29"/>
  <c r="E5" i="26"/>
  <c r="E6" i="26"/>
  <c r="D16" i="29"/>
  <c r="D7" i="29"/>
  <c r="D10" i="29"/>
  <c r="F5" i="26"/>
  <c r="F6" i="26"/>
  <c r="E16" i="29"/>
  <c r="E7" i="29"/>
  <c r="E10" i="29"/>
  <c r="G5" i="26"/>
  <c r="G6" i="26"/>
  <c r="F16" i="29"/>
  <c r="F7" i="29"/>
  <c r="F10" i="29"/>
  <c r="H5" i="26"/>
  <c r="H6" i="26"/>
  <c r="G16" i="29"/>
  <c r="G7" i="29"/>
  <c r="G10" i="29"/>
  <c r="C8" i="29"/>
  <c r="C11" i="29"/>
  <c r="D8" i="29"/>
  <c r="D11" i="29"/>
  <c r="E8" i="29"/>
  <c r="E11" i="29"/>
  <c r="F8" i="29"/>
  <c r="F11" i="29"/>
  <c r="G8" i="29"/>
  <c r="G11" i="29"/>
  <c r="B8" i="29"/>
  <c r="B11" i="29"/>
  <c r="B16" i="29"/>
  <c r="B7" i="29"/>
  <c r="B10" i="29"/>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B32" i="10"/>
  <c r="B15" i="23"/>
  <c r="B16" i="23"/>
  <c r="R32" i="12"/>
  <c r="H77" i="12"/>
  <c r="H81" i="12"/>
  <c r="H101" i="12"/>
  <c r="H107" i="12"/>
  <c r="I79" i="19"/>
  <c r="I74" i="19"/>
  <c r="F77" i="12"/>
  <c r="F81" i="12"/>
  <c r="F101" i="12"/>
  <c r="F107" i="12"/>
  <c r="G79" i="19"/>
  <c r="G74" i="19"/>
  <c r="D77" i="12"/>
  <c r="D81" i="12"/>
  <c r="D101" i="12"/>
  <c r="D107" i="12"/>
  <c r="E79" i="19"/>
  <c r="E78" i="19"/>
  <c r="C77" i="12"/>
  <c r="C81" i="12"/>
  <c r="C101" i="12"/>
  <c r="C107" i="12"/>
  <c r="D79" i="19"/>
  <c r="D76" i="19"/>
  <c r="AD72" i="19"/>
  <c r="AC72" i="19"/>
  <c r="AB72" i="19"/>
  <c r="AA72" i="19"/>
  <c r="Z72" i="19"/>
  <c r="Y72" i="19"/>
  <c r="X72" i="19"/>
  <c r="W72" i="19"/>
  <c r="V72" i="19"/>
  <c r="U72" i="19"/>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H60" i="19"/>
  <c r="F60" i="19"/>
  <c r="E60" i="19"/>
  <c r="D60" i="19"/>
  <c r="H59" i="19"/>
  <c r="G59" i="19"/>
  <c r="F59" i="19"/>
  <c r="E59" i="19"/>
  <c r="D59" i="19"/>
  <c r="G44" i="19"/>
  <c r="G46" i="19"/>
  <c r="F44" i="19"/>
  <c r="F46" i="19"/>
  <c r="E44" i="19"/>
  <c r="E46" i="19"/>
  <c r="D44" i="19"/>
  <c r="D46" i="19"/>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AC50" i="12"/>
  <c r="AB50" i="12"/>
  <c r="AA50" i="12"/>
  <c r="Z50" i="12"/>
  <c r="Y50" i="12"/>
  <c r="X50" i="12"/>
  <c r="W50" i="12"/>
  <c r="V50" i="12"/>
  <c r="U50" i="12"/>
  <c r="T50" i="12"/>
  <c r="S50" i="12"/>
  <c r="R50" i="12"/>
  <c r="Q50" i="12"/>
  <c r="P50" i="12"/>
  <c r="O50" i="12"/>
  <c r="N50" i="12"/>
  <c r="M50" i="12"/>
  <c r="L50" i="12"/>
  <c r="K50" i="12"/>
  <c r="J50" i="12"/>
  <c r="I50" i="12"/>
  <c r="AC47" i="12"/>
  <c r="AC48" i="12"/>
  <c r="AC49" i="12"/>
  <c r="AB47" i="12"/>
  <c r="AB48" i="12"/>
  <c r="AB49" i="12"/>
  <c r="AA47" i="12"/>
  <c r="AA48" i="12"/>
  <c r="AA49" i="12"/>
  <c r="Z47" i="12"/>
  <c r="Z48" i="12"/>
  <c r="Z49" i="12"/>
  <c r="Y47" i="12"/>
  <c r="Y48" i="12"/>
  <c r="Y49" i="12"/>
  <c r="X47" i="12"/>
  <c r="X48" i="12"/>
  <c r="X49" i="12"/>
  <c r="W47" i="12"/>
  <c r="W48" i="12"/>
  <c r="W49" i="12"/>
  <c r="V47" i="12"/>
  <c r="V48" i="12"/>
  <c r="V49" i="12"/>
  <c r="U47" i="12"/>
  <c r="U48" i="12"/>
  <c r="U49" i="12"/>
  <c r="T47" i="12"/>
  <c r="T48" i="12"/>
  <c r="T49" i="12"/>
  <c r="S47" i="12"/>
  <c r="S48" i="12"/>
  <c r="S49" i="12"/>
  <c r="R47" i="12"/>
  <c r="R48" i="12"/>
  <c r="R49" i="12"/>
  <c r="Q47" i="12"/>
  <c r="Q48" i="12"/>
  <c r="Q49" i="12"/>
  <c r="P47" i="12"/>
  <c r="P48" i="12"/>
  <c r="P49" i="12"/>
  <c r="O47" i="12"/>
  <c r="O48" i="12"/>
  <c r="O49" i="12"/>
  <c r="N47" i="12"/>
  <c r="N48" i="12"/>
  <c r="N49" i="12"/>
  <c r="M47" i="12"/>
  <c r="M48" i="12"/>
  <c r="M49" i="12"/>
  <c r="L47" i="12"/>
  <c r="L48" i="12"/>
  <c r="L49" i="12"/>
  <c r="K47" i="12"/>
  <c r="K48" i="12"/>
  <c r="K49" i="12"/>
  <c r="J47" i="12"/>
  <c r="J48" i="12"/>
  <c r="J49" i="12"/>
  <c r="I47" i="12"/>
  <c r="I48" i="12"/>
  <c r="I49" i="12"/>
  <c r="H17" i="12"/>
  <c r="H19" i="12"/>
  <c r="H47" i="12"/>
  <c r="G17" i="12"/>
  <c r="G19" i="12"/>
  <c r="G47" i="12"/>
  <c r="F17" i="12"/>
  <c r="F19" i="12"/>
  <c r="F47" i="12"/>
  <c r="E17" i="12"/>
  <c r="E19" i="12"/>
  <c r="E47" i="12"/>
  <c r="D17" i="12"/>
  <c r="D19" i="12"/>
  <c r="D47" i="12"/>
  <c r="C17" i="12"/>
  <c r="C19" i="12"/>
  <c r="C47" i="12"/>
  <c r="B17" i="12"/>
  <c r="B19" i="12"/>
  <c r="B47" i="12"/>
  <c r="H14" i="12"/>
  <c r="H16" i="12"/>
  <c r="H46" i="12"/>
  <c r="G14" i="12"/>
  <c r="G16" i="12"/>
  <c r="G46" i="12"/>
  <c r="F14" i="12"/>
  <c r="F16" i="12"/>
  <c r="F46" i="12"/>
  <c r="E14" i="12"/>
  <c r="E16" i="12"/>
  <c r="E46" i="12"/>
  <c r="D14" i="12"/>
  <c r="D16" i="12"/>
  <c r="D46" i="12"/>
  <c r="C14" i="12"/>
  <c r="C16" i="12"/>
  <c r="C46" i="12"/>
  <c r="B14" i="12"/>
  <c r="B16" i="12"/>
  <c r="B46" i="12"/>
  <c r="H11" i="12"/>
  <c r="H13" i="12"/>
  <c r="H45" i="12"/>
  <c r="G11" i="12"/>
  <c r="G13" i="12"/>
  <c r="G45" i="12"/>
  <c r="F11" i="12"/>
  <c r="F13" i="12"/>
  <c r="F45" i="12"/>
  <c r="E11" i="12"/>
  <c r="E13" i="12"/>
  <c r="E45" i="12"/>
  <c r="D11" i="12"/>
  <c r="D13" i="12"/>
  <c r="D45" i="12"/>
  <c r="C11" i="12"/>
  <c r="C13" i="12"/>
  <c r="C45" i="12"/>
  <c r="B11" i="12"/>
  <c r="B13" i="12"/>
  <c r="B45" i="12"/>
  <c r="H8" i="12"/>
  <c r="H10" i="12"/>
  <c r="H44" i="12"/>
  <c r="G8" i="12"/>
  <c r="G10" i="12"/>
  <c r="G44" i="12"/>
  <c r="F8" i="12"/>
  <c r="F10" i="12"/>
  <c r="F44" i="12"/>
  <c r="E8" i="12"/>
  <c r="E10" i="12"/>
  <c r="E44" i="12"/>
  <c r="D8" i="12"/>
  <c r="D10" i="12"/>
  <c r="D44" i="12"/>
  <c r="C8" i="12"/>
  <c r="C10" i="12"/>
  <c r="C44" i="12"/>
  <c r="B8" i="12"/>
  <c r="B10" i="12"/>
  <c r="B44" i="12"/>
  <c r="H5" i="12"/>
  <c r="H7" i="12"/>
  <c r="H43" i="12"/>
  <c r="G5" i="12"/>
  <c r="G7" i="12"/>
  <c r="G43" i="12"/>
  <c r="F5" i="12"/>
  <c r="F7" i="12"/>
  <c r="F43" i="12"/>
  <c r="E5" i="12"/>
  <c r="E7" i="12"/>
  <c r="E43" i="12"/>
  <c r="D5" i="12"/>
  <c r="D7" i="12"/>
  <c r="D43" i="12"/>
  <c r="C5" i="12"/>
  <c r="C7" i="12"/>
  <c r="C43" i="12"/>
  <c r="B5" i="12"/>
  <c r="B7" i="12"/>
  <c r="B43" i="12"/>
  <c r="R35" i="12"/>
  <c r="AQ35" i="12"/>
  <c r="AP35" i="12"/>
  <c r="R36" i="12"/>
  <c r="AQ36" i="12"/>
  <c r="AP36" i="12"/>
  <c r="R37" i="12"/>
  <c r="AQ37" i="12"/>
  <c r="AP37" i="12"/>
  <c r="R38" i="12"/>
  <c r="AQ38" i="12"/>
  <c r="AP38" i="12"/>
  <c r="AO35" i="12"/>
  <c r="AO36" i="12"/>
  <c r="AO37" i="12"/>
  <c r="AO38" i="12"/>
  <c r="AN35" i="12"/>
  <c r="AN36" i="12"/>
  <c r="AN37" i="12"/>
  <c r="AN38" i="12"/>
  <c r="AM35" i="12"/>
  <c r="AM36" i="12"/>
  <c r="AM37" i="12"/>
  <c r="AM38" i="12"/>
  <c r="AL35" i="12"/>
  <c r="AL36" i="12"/>
  <c r="AL37" i="12"/>
  <c r="AL38" i="12"/>
  <c r="AK35" i="12"/>
  <c r="AK36" i="12"/>
  <c r="AK37" i="12"/>
  <c r="AK38" i="12"/>
  <c r="AJ35" i="12"/>
  <c r="AJ36" i="12"/>
  <c r="AJ37" i="12"/>
  <c r="AJ38" i="12"/>
  <c r="AI35" i="12"/>
  <c r="AI36" i="12"/>
  <c r="AI37" i="12"/>
  <c r="AI38" i="12"/>
  <c r="AH35" i="12"/>
  <c r="AH36" i="12"/>
  <c r="AH37" i="12"/>
  <c r="AH38" i="12"/>
  <c r="AG35" i="12"/>
  <c r="AG36" i="12"/>
  <c r="AG37" i="12"/>
  <c r="AG38" i="12"/>
  <c r="AF35" i="12"/>
  <c r="AF36" i="12"/>
  <c r="AF37" i="12"/>
  <c r="AF38" i="12"/>
  <c r="AE35" i="12"/>
  <c r="AE36" i="12"/>
  <c r="AE37" i="12"/>
  <c r="AE38" i="12"/>
  <c r="AD35" i="12"/>
  <c r="AD36" i="12"/>
  <c r="AD37" i="12"/>
  <c r="AD38" i="12"/>
  <c r="AC35" i="12"/>
  <c r="AC36" i="12"/>
  <c r="AC37" i="12"/>
  <c r="AC38" i="12"/>
  <c r="AC40" i="12"/>
  <c r="AB35" i="12"/>
  <c r="AB36" i="12"/>
  <c r="AB37" i="12"/>
  <c r="AB38" i="12"/>
  <c r="AB40" i="12"/>
  <c r="AA35" i="12"/>
  <c r="AA36" i="12"/>
  <c r="AA37" i="12"/>
  <c r="AA38" i="12"/>
  <c r="AA40" i="12"/>
  <c r="Z35" i="12"/>
  <c r="Z36" i="12"/>
  <c r="Z37" i="12"/>
  <c r="Z38" i="12"/>
  <c r="Z40" i="12"/>
  <c r="Y35" i="12"/>
  <c r="Y36" i="12"/>
  <c r="Y37" i="12"/>
  <c r="Y38" i="12"/>
  <c r="Y40" i="12"/>
  <c r="X35" i="12"/>
  <c r="X36" i="12"/>
  <c r="X37" i="12"/>
  <c r="X38" i="12"/>
  <c r="X40" i="12"/>
  <c r="W35" i="12"/>
  <c r="W36" i="12"/>
  <c r="W37" i="12"/>
  <c r="W38" i="12"/>
  <c r="W40" i="12"/>
  <c r="V35" i="12"/>
  <c r="V36" i="12"/>
  <c r="V37" i="12"/>
  <c r="V38" i="12"/>
  <c r="V40" i="12"/>
  <c r="U35" i="12"/>
  <c r="U36" i="12"/>
  <c r="U37" i="12"/>
  <c r="U38" i="12"/>
  <c r="U40" i="12"/>
  <c r="T35" i="12"/>
  <c r="T36" i="12"/>
  <c r="T37" i="12"/>
  <c r="T38" i="12"/>
  <c r="T40" i="12"/>
  <c r="S35" i="12"/>
  <c r="S36" i="12"/>
  <c r="S37" i="12"/>
  <c r="S38" i="12"/>
  <c r="S40" i="12"/>
  <c r="R40" i="12"/>
  <c r="Q35" i="12"/>
  <c r="Q36" i="12"/>
  <c r="Q37" i="12"/>
  <c r="Q38" i="12"/>
  <c r="Q40" i="12"/>
  <c r="P35" i="12"/>
  <c r="P36" i="12"/>
  <c r="P37" i="12"/>
  <c r="P38" i="12"/>
  <c r="P40" i="12"/>
  <c r="O35" i="12"/>
  <c r="O36" i="12"/>
  <c r="O37" i="12"/>
  <c r="O38" i="12"/>
  <c r="O40" i="12"/>
  <c r="N35" i="12"/>
  <c r="N36" i="12"/>
  <c r="N37" i="12"/>
  <c r="N38" i="12"/>
  <c r="N40" i="12"/>
  <c r="M35" i="12"/>
  <c r="M36" i="12"/>
  <c r="M37" i="12"/>
  <c r="M38" i="12"/>
  <c r="M40" i="12"/>
  <c r="L35" i="12"/>
  <c r="L36" i="12"/>
  <c r="L37" i="12"/>
  <c r="L38" i="12"/>
  <c r="L40" i="12"/>
  <c r="K35" i="12"/>
  <c r="K36" i="12"/>
  <c r="K37" i="12"/>
  <c r="K38" i="12"/>
  <c r="K40" i="12"/>
  <c r="J35" i="12"/>
  <c r="J36" i="12"/>
  <c r="J37" i="12"/>
  <c r="J38" i="12"/>
  <c r="J40" i="12"/>
  <c r="I35" i="12"/>
  <c r="I36" i="12"/>
  <c r="I37" i="12"/>
  <c r="I38" i="12"/>
  <c r="I40" i="12"/>
  <c r="H35" i="12"/>
  <c r="H36" i="12"/>
  <c r="H37" i="12"/>
  <c r="H38" i="12"/>
  <c r="H40" i="12"/>
  <c r="G35" i="12"/>
  <c r="G36" i="12"/>
  <c r="G37" i="12"/>
  <c r="G38" i="12"/>
  <c r="G40" i="12"/>
  <c r="F35" i="12"/>
  <c r="F36" i="12"/>
  <c r="F37" i="12"/>
  <c r="F38" i="12"/>
  <c r="F40" i="12"/>
  <c r="E35" i="12"/>
  <c r="E36" i="12"/>
  <c r="E37" i="12"/>
  <c r="E38" i="12"/>
  <c r="E40" i="12"/>
  <c r="D35" i="12"/>
  <c r="D36" i="12"/>
  <c r="D37" i="12"/>
  <c r="D38" i="12"/>
  <c r="D40" i="12"/>
  <c r="C35" i="12"/>
  <c r="C36" i="12"/>
  <c r="C37" i="12"/>
  <c r="C38" i="12"/>
  <c r="C40" i="12"/>
  <c r="B35" i="12"/>
  <c r="B36" i="12"/>
  <c r="B37" i="12"/>
  <c r="B38" i="12"/>
  <c r="B40" i="12"/>
  <c r="Q39" i="12"/>
  <c r="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c r="E25" i="12"/>
  <c r="F25" i="12"/>
  <c r="G25" i="12"/>
  <c r="H25" i="12"/>
  <c r="I25" i="12"/>
  <c r="J25" i="12"/>
  <c r="K25" i="12"/>
  <c r="L25" i="12"/>
  <c r="M25" i="12"/>
  <c r="N25" i="12"/>
  <c r="O25" i="12"/>
  <c r="P25" i="12"/>
  <c r="Q25" i="12"/>
  <c r="R25" i="12"/>
  <c r="S25" i="12"/>
  <c r="I23" i="12"/>
  <c r="J23" i="12"/>
  <c r="H23" i="12"/>
  <c r="G23" i="12"/>
  <c r="F23" i="12"/>
  <c r="E23" i="12"/>
  <c r="D23" i="12"/>
  <c r="C23" i="12"/>
  <c r="B23" i="12"/>
  <c r="AC22" i="12"/>
  <c r="AB22" i="12"/>
  <c r="AA22" i="12"/>
  <c r="Z22" i="12"/>
  <c r="Y22" i="12"/>
  <c r="X22" i="12"/>
  <c r="W22" i="12"/>
  <c r="V22" i="12"/>
  <c r="U22" i="12"/>
  <c r="T22" i="12"/>
  <c r="S22" i="12"/>
  <c r="R22" i="12"/>
  <c r="Q22" i="12"/>
  <c r="P22" i="12"/>
  <c r="H22" i="12"/>
  <c r="G22" i="12"/>
  <c r="F22" i="12"/>
  <c r="E22" i="12"/>
  <c r="D22" i="12"/>
  <c r="C22" i="12"/>
  <c r="B22" i="12"/>
  <c r="H21" i="12"/>
  <c r="G21" i="12"/>
  <c r="F21" i="12"/>
  <c r="E21" i="12"/>
  <c r="D21" i="12"/>
  <c r="C21" i="12"/>
  <c r="AC19" i="12"/>
  <c r="AB19" i="12"/>
  <c r="AA19" i="12"/>
  <c r="Z19" i="12"/>
  <c r="Y19" i="12"/>
  <c r="X19" i="12"/>
  <c r="W19" i="12"/>
  <c r="V19" i="12"/>
  <c r="U19" i="12"/>
  <c r="T19" i="12"/>
  <c r="S19" i="12"/>
  <c r="R19" i="12"/>
  <c r="Q19" i="12"/>
  <c r="P19" i="12"/>
  <c r="O19" i="12"/>
  <c r="N19" i="12"/>
  <c r="M19" i="12"/>
  <c r="L19" i="12"/>
  <c r="K19" i="12"/>
  <c r="J19" i="12"/>
  <c r="I19" i="12"/>
  <c r="H18" i="12"/>
  <c r="G18" i="12"/>
  <c r="F18" i="12"/>
  <c r="E18" i="12"/>
  <c r="D18" i="12"/>
  <c r="C18" i="12"/>
  <c r="H15" i="12"/>
  <c r="G15" i="12"/>
  <c r="F15" i="12"/>
  <c r="E15" i="12"/>
  <c r="D15" i="12"/>
  <c r="C15" i="12"/>
  <c r="H12" i="12"/>
  <c r="G12" i="12"/>
  <c r="F12" i="12"/>
  <c r="E12" i="12"/>
  <c r="D12" i="12"/>
  <c r="C12" i="12"/>
  <c r="H9" i="12"/>
  <c r="G9" i="12"/>
  <c r="F9" i="12"/>
  <c r="E9" i="12"/>
  <c r="D9" i="12"/>
  <c r="C9" i="12"/>
  <c r="H6" i="12"/>
  <c r="G6" i="12"/>
  <c r="F6" i="12"/>
  <c r="E6" i="12"/>
  <c r="D6" i="12"/>
  <c r="C6" i="12"/>
  <c r="C28" i="10"/>
  <c r="D28" i="10"/>
  <c r="E28" i="10"/>
  <c r="F28" i="10"/>
  <c r="G28" i="10"/>
  <c r="B31" i="10"/>
  <c r="C31" i="10"/>
  <c r="D31" i="10"/>
  <c r="E31" i="10"/>
  <c r="F31" i="10"/>
  <c r="G31" i="10"/>
  <c r="B7" i="5"/>
  <c r="C8" i="5"/>
  <c r="B48" i="3"/>
  <c r="B35" i="3"/>
  <c r="M12" i="29"/>
  <c r="D20" i="19"/>
  <c r="H62" i="19"/>
  <c r="I72" i="19"/>
  <c r="AA80" i="19"/>
  <c r="X80" i="19"/>
  <c r="R80" i="19"/>
  <c r="Z80" i="19"/>
  <c r="T80" i="19"/>
  <c r="K80" i="19"/>
  <c r="S80" i="19"/>
  <c r="G72" i="19"/>
  <c r="E72" i="19"/>
  <c r="E20" i="19"/>
  <c r="D72" i="19"/>
  <c r="E76" i="19"/>
  <c r="E62" i="19"/>
  <c r="F62" i="19"/>
  <c r="G76" i="19"/>
  <c r="F20" i="19"/>
  <c r="D74" i="19"/>
  <c r="G62" i="19"/>
  <c r="L80" i="19"/>
  <c r="J80" i="19"/>
  <c r="I78" i="19"/>
  <c r="C78" i="19"/>
  <c r="AB80" i="19"/>
  <c r="H74" i="19"/>
  <c r="C76" i="19"/>
  <c r="AC80" i="19"/>
  <c r="G78" i="19"/>
  <c r="C74" i="19"/>
  <c r="Y80" i="19"/>
  <c r="Q80" i="19"/>
  <c r="N80" i="19"/>
  <c r="P80" i="19"/>
  <c r="U80" i="19"/>
  <c r="E74" i="19"/>
  <c r="I76" i="19"/>
  <c r="AD80" i="19"/>
  <c r="W80" i="19"/>
  <c r="V80" i="19"/>
  <c r="F72" i="19"/>
  <c r="H72" i="19"/>
  <c r="F78" i="19"/>
  <c r="D78" i="19"/>
  <c r="D81" i="19"/>
  <c r="F76" i="19"/>
  <c r="H78" i="19"/>
  <c r="I29" i="11"/>
  <c r="D52" i="11"/>
  <c r="C54" i="11"/>
  <c r="C52" i="11"/>
  <c r="B72" i="11"/>
  <c r="H54" i="11"/>
  <c r="D50" i="11"/>
  <c r="F52" i="11"/>
  <c r="I46" i="11"/>
  <c r="G50" i="11"/>
  <c r="G52" i="11"/>
  <c r="G65" i="11"/>
  <c r="G63" i="10"/>
  <c r="E52" i="11"/>
  <c r="E54" i="11"/>
  <c r="D65" i="11"/>
  <c r="D63" i="10"/>
  <c r="H52" i="11"/>
  <c r="G54" i="11"/>
  <c r="D54" i="11"/>
  <c r="J29" i="11"/>
  <c r="H18" i="11"/>
  <c r="C15" i="23"/>
  <c r="C16" i="23"/>
  <c r="D5" i="23"/>
  <c r="D11" i="23"/>
  <c r="AD22" i="12"/>
  <c r="AD40" i="12"/>
  <c r="AD50" i="12"/>
  <c r="AD47" i="12"/>
  <c r="AE72" i="19"/>
  <c r="AE47" i="12"/>
  <c r="AE19" i="12"/>
  <c r="H15" i="32"/>
  <c r="E11" i="10"/>
  <c r="K29" i="11"/>
  <c r="F54" i="11"/>
  <c r="F50" i="11"/>
  <c r="D29" i="10"/>
  <c r="C5" i="14"/>
  <c r="C26" i="2"/>
  <c r="C25" i="2"/>
  <c r="C8" i="30"/>
  <c r="D26" i="2"/>
  <c r="D5" i="14"/>
  <c r="D25" i="2"/>
  <c r="D8" i="30"/>
  <c r="E29" i="10"/>
  <c r="G29" i="10"/>
  <c r="C27" i="36"/>
  <c r="F29" i="10"/>
  <c r="G26" i="2"/>
  <c r="G25" i="2"/>
  <c r="D10" i="37"/>
  <c r="F16" i="37"/>
  <c r="D21" i="37"/>
  <c r="F34" i="37"/>
  <c r="G5" i="14"/>
  <c r="B15" i="1"/>
  <c r="D9" i="37"/>
  <c r="D16" i="37"/>
  <c r="J18" i="32"/>
  <c r="G14" i="10"/>
  <c r="K17" i="32"/>
  <c r="G18" i="32"/>
  <c r="D14" i="10"/>
  <c r="K18" i="32"/>
  <c r="H27" i="32"/>
  <c r="H29" i="32"/>
  <c r="K16" i="32"/>
  <c r="G27" i="32"/>
  <c r="G29" i="32"/>
  <c r="C16" i="1"/>
  <c r="C35" i="10"/>
  <c r="H17" i="32"/>
  <c r="E13" i="10"/>
  <c r="E15" i="32"/>
  <c r="B11" i="10"/>
  <c r="G17" i="32"/>
  <c r="D13" i="10"/>
  <c r="F16" i="32"/>
  <c r="C12" i="10"/>
  <c r="F27" i="32"/>
  <c r="F29" i="32"/>
  <c r="F18" i="32"/>
  <c r="C14" i="10"/>
  <c r="J27" i="32"/>
  <c r="J29" i="32"/>
  <c r="E16" i="32"/>
  <c r="B12" i="10"/>
  <c r="E27" i="32"/>
  <c r="E29" i="32"/>
  <c r="I11" i="32"/>
  <c r="E17" i="10"/>
  <c r="J15" i="32"/>
  <c r="G11" i="10"/>
  <c r="H11" i="32"/>
  <c r="D17" i="10"/>
  <c r="G16" i="32"/>
  <c r="D12" i="10"/>
  <c r="I15" i="32"/>
  <c r="F11" i="10"/>
  <c r="F11" i="32"/>
  <c r="B17" i="10"/>
  <c r="E18" i="32"/>
  <c r="B14" i="10"/>
  <c r="J16" i="32"/>
  <c r="G12" i="10"/>
  <c r="I18" i="32"/>
  <c r="F14" i="10"/>
  <c r="I16" i="32"/>
  <c r="F12" i="10"/>
  <c r="K15" i="32"/>
  <c r="K11" i="32"/>
  <c r="G17" i="10"/>
  <c r="H18" i="32"/>
  <c r="E14" i="10"/>
  <c r="F17" i="32"/>
  <c r="C13" i="10"/>
  <c r="G11" i="32"/>
  <c r="C17" i="10"/>
  <c r="I27" i="32"/>
  <c r="I29" i="32"/>
  <c r="J11" i="32"/>
  <c r="F17" i="10"/>
  <c r="Q269" i="32"/>
  <c r="H42" i="32"/>
  <c r="J42" i="32"/>
  <c r="L11" i="32"/>
  <c r="M27" i="32"/>
  <c r="Q345" i="32"/>
  <c r="K42" i="32"/>
  <c r="L27" i="32"/>
  <c r="I42" i="32"/>
  <c r="G42" i="32"/>
  <c r="E81" i="19"/>
  <c r="I80" i="19"/>
  <c r="E80" i="19"/>
  <c r="G80" i="19"/>
  <c r="K41" i="19"/>
  <c r="K54" i="19"/>
  <c r="F81" i="19"/>
  <c r="G81" i="19"/>
  <c r="D62" i="19"/>
  <c r="H81" i="19"/>
  <c r="H80" i="19"/>
  <c r="I81" i="19"/>
  <c r="C81" i="19"/>
  <c r="C80" i="19"/>
  <c r="D80" i="19"/>
  <c r="F80" i="19"/>
  <c r="L41" i="19"/>
  <c r="L54" i="19"/>
  <c r="J46" i="11"/>
  <c r="I54" i="11"/>
  <c r="H63" i="11"/>
  <c r="H66" i="10"/>
  <c r="D15" i="23"/>
  <c r="D16" i="23"/>
  <c r="E5" i="23"/>
  <c r="E11" i="23"/>
  <c r="D12" i="23"/>
  <c r="AD48" i="12"/>
  <c r="AD49" i="12"/>
  <c r="AD19" i="12"/>
  <c r="AE80" i="19"/>
  <c r="AE40" i="12"/>
  <c r="AF72" i="19"/>
  <c r="AE50" i="12"/>
  <c r="AE48" i="12"/>
  <c r="AE49" i="12"/>
  <c r="J30" i="32"/>
  <c r="H30" i="32"/>
  <c r="K46" i="11"/>
  <c r="J18" i="11"/>
  <c r="H59" i="11"/>
  <c r="H64" i="10"/>
  <c r="H50" i="11"/>
  <c r="J52" i="11"/>
  <c r="H61" i="11"/>
  <c r="H65" i="10"/>
  <c r="K52" i="11"/>
  <c r="I52" i="11"/>
  <c r="L29" i="11"/>
  <c r="F26" i="2"/>
  <c r="F5" i="14"/>
  <c r="F8" i="30"/>
  <c r="F25" i="2"/>
  <c r="C35" i="34"/>
  <c r="C36" i="36"/>
  <c r="C34" i="36"/>
  <c r="C32" i="36"/>
  <c r="C50" i="3"/>
  <c r="C9" i="1"/>
  <c r="E5" i="14"/>
  <c r="E8" i="30"/>
  <c r="E9" i="30"/>
  <c r="E26" i="2"/>
  <c r="E25" i="2"/>
  <c r="C26" i="34"/>
  <c r="D9" i="30"/>
  <c r="G30" i="32"/>
  <c r="P345" i="32"/>
  <c r="D16" i="1"/>
  <c r="D35" i="10"/>
  <c r="F30" i="32"/>
  <c r="B16" i="1"/>
  <c r="B34" i="10"/>
  <c r="K30" i="32"/>
  <c r="G16" i="1"/>
  <c r="F16" i="1"/>
  <c r="I30" i="32"/>
  <c r="E16" i="1"/>
  <c r="U345" i="32"/>
  <c r="C34" i="10"/>
  <c r="V345" i="32"/>
  <c r="Y345" i="32"/>
  <c r="O345" i="32"/>
  <c r="L269" i="32"/>
  <c r="L303" i="32"/>
  <c r="M269" i="32"/>
  <c r="N345" i="32"/>
  <c r="P269" i="32"/>
  <c r="X345" i="32"/>
  <c r="W345" i="32"/>
  <c r="N269" i="32"/>
  <c r="R345" i="32"/>
  <c r="Z345" i="32"/>
  <c r="O269" i="32"/>
  <c r="M345" i="32"/>
  <c r="L345" i="32"/>
  <c r="L379" i="32"/>
  <c r="S345" i="32"/>
  <c r="T345" i="32"/>
  <c r="AA345" i="32"/>
  <c r="Y346" i="32"/>
  <c r="M11" i="32"/>
  <c r="R270" i="32"/>
  <c r="O231" i="32"/>
  <c r="P231" i="32"/>
  <c r="N231" i="32"/>
  <c r="M231" i="32"/>
  <c r="Q231" i="32"/>
  <c r="R231" i="32"/>
  <c r="S231" i="32"/>
  <c r="L231" i="32"/>
  <c r="L265" i="32"/>
  <c r="L307" i="32"/>
  <c r="L341" i="32"/>
  <c r="O307" i="32"/>
  <c r="P307" i="32"/>
  <c r="M307" i="32"/>
  <c r="N307" i="32"/>
  <c r="Q307" i="32"/>
  <c r="I62" i="19"/>
  <c r="I53" i="19"/>
  <c r="J41" i="19"/>
  <c r="J54" i="19"/>
  <c r="J56" i="19"/>
  <c r="J62" i="19"/>
  <c r="K56" i="19"/>
  <c r="K54" i="11"/>
  <c r="J54" i="11"/>
  <c r="J63" i="11"/>
  <c r="J66" i="10"/>
  <c r="F5" i="23"/>
  <c r="F11" i="23"/>
  <c r="E12" i="23"/>
  <c r="E15" i="23"/>
  <c r="E16" i="23"/>
  <c r="AF80" i="19"/>
  <c r="AE22" i="12"/>
  <c r="AF50" i="12"/>
  <c r="AF47" i="12"/>
  <c r="AF22" i="12"/>
  <c r="L52" i="11"/>
  <c r="I59" i="11"/>
  <c r="I64" i="10"/>
  <c r="I50" i="11"/>
  <c r="M29" i="11"/>
  <c r="I63" i="11"/>
  <c r="I66" i="10"/>
  <c r="L54" i="11"/>
  <c r="L46" i="11"/>
  <c r="I61" i="11"/>
  <c r="I65" i="10"/>
  <c r="D9" i="1"/>
  <c r="D50" i="3"/>
  <c r="F9" i="30"/>
  <c r="G9" i="30"/>
  <c r="C6" i="10"/>
  <c r="C8" i="10"/>
  <c r="C8" i="1"/>
  <c r="C15" i="1"/>
  <c r="C21" i="1"/>
  <c r="C22" i="30"/>
  <c r="C31" i="34"/>
  <c r="C37" i="36"/>
  <c r="C38" i="36"/>
  <c r="C33" i="34"/>
  <c r="C36" i="34"/>
  <c r="C37" i="34"/>
  <c r="D34" i="10"/>
  <c r="G34" i="10"/>
  <c r="B35" i="10"/>
  <c r="B21" i="1"/>
  <c r="B22" i="30"/>
  <c r="G35" i="10"/>
  <c r="F34" i="10"/>
  <c r="F35" i="10"/>
  <c r="E34" i="10"/>
  <c r="E35" i="10"/>
  <c r="Q346" i="32"/>
  <c r="O308" i="32"/>
  <c r="M38" i="32"/>
  <c r="N270" i="32"/>
  <c r="P270" i="32"/>
  <c r="O270" i="32"/>
  <c r="M36" i="32"/>
  <c r="M270" i="32"/>
  <c r="M303" i="32"/>
  <c r="Q270" i="32"/>
  <c r="M308" i="32"/>
  <c r="M341" i="32"/>
  <c r="AA346" i="32"/>
  <c r="P308" i="32"/>
  <c r="U346" i="32"/>
  <c r="N27" i="32"/>
  <c r="N11" i="32"/>
  <c r="W346" i="32"/>
  <c r="P346" i="32"/>
  <c r="Z346" i="32"/>
  <c r="R308" i="32"/>
  <c r="R346" i="32"/>
  <c r="V346" i="32"/>
  <c r="N308" i="32"/>
  <c r="X346" i="32"/>
  <c r="AB346" i="32"/>
  <c r="M40" i="32"/>
  <c r="N346" i="32"/>
  <c r="T346" i="32"/>
  <c r="S346" i="32"/>
  <c r="O346" i="32"/>
  <c r="Q308" i="32"/>
  <c r="M346" i="32"/>
  <c r="M379" i="32"/>
  <c r="L71" i="32"/>
  <c r="L42" i="32"/>
  <c r="AT78" i="32"/>
  <c r="AU78" i="32"/>
  <c r="AV78" i="32"/>
  <c r="AW78" i="32"/>
  <c r="Q232" i="32"/>
  <c r="P232" i="32"/>
  <c r="M34" i="32"/>
  <c r="O232" i="32"/>
  <c r="R232" i="32"/>
  <c r="N232" i="32"/>
  <c r="M232" i="32"/>
  <c r="M265" i="32"/>
  <c r="S232" i="32"/>
  <c r="T232" i="32"/>
  <c r="J53" i="19"/>
  <c r="K53" i="19"/>
  <c r="L53" i="19"/>
  <c r="K62" i="19"/>
  <c r="L56" i="19"/>
  <c r="L62" i="19"/>
  <c r="M41" i="19"/>
  <c r="M54" i="19"/>
  <c r="J20" i="12"/>
  <c r="F15" i="23"/>
  <c r="F16" i="23"/>
  <c r="F12" i="23"/>
  <c r="G5" i="23"/>
  <c r="G11" i="23"/>
  <c r="AG50" i="12"/>
  <c r="AG47" i="12"/>
  <c r="AG19" i="12"/>
  <c r="AG48" i="12"/>
  <c r="AG49" i="12"/>
  <c r="AG72" i="19"/>
  <c r="AF40" i="12"/>
  <c r="AH72" i="19"/>
  <c r="AF48" i="12"/>
  <c r="AF49" i="12"/>
  <c r="AF19" i="12"/>
  <c r="N29" i="11"/>
  <c r="J59" i="11"/>
  <c r="J64" i="10"/>
  <c r="J50" i="11"/>
  <c r="K63" i="11"/>
  <c r="K66" i="10"/>
  <c r="L63" i="11"/>
  <c r="L66" i="10"/>
  <c r="J5" i="5"/>
  <c r="I20" i="12"/>
  <c r="M54" i="11"/>
  <c r="M46" i="11"/>
  <c r="L18" i="11"/>
  <c r="M52" i="11"/>
  <c r="C21" i="30"/>
  <c r="E50" i="3"/>
  <c r="E9" i="1"/>
  <c r="D6" i="10"/>
  <c r="D8" i="10"/>
  <c r="D8" i="1"/>
  <c r="D15" i="1"/>
  <c r="D21" i="1"/>
  <c r="D21" i="30"/>
  <c r="B21" i="30"/>
  <c r="C11" i="30"/>
  <c r="C10" i="30"/>
  <c r="M71" i="32"/>
  <c r="Q309" i="32"/>
  <c r="S309" i="32"/>
  <c r="P309" i="32"/>
  <c r="R309" i="32"/>
  <c r="N309" i="32"/>
  <c r="N341" i="32"/>
  <c r="N38" i="32"/>
  <c r="O309" i="32"/>
  <c r="T233" i="32"/>
  <c r="P233" i="32"/>
  <c r="Q233" i="32"/>
  <c r="N34" i="32"/>
  <c r="U233" i="32"/>
  <c r="R233" i="32"/>
  <c r="AT79" i="32"/>
  <c r="AU79" i="32"/>
  <c r="AV79" i="32"/>
  <c r="AW79" i="32"/>
  <c r="AX79" i="32"/>
  <c r="N233" i="32"/>
  <c r="N265" i="32"/>
  <c r="S233" i="32"/>
  <c r="O233"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L24" i="32"/>
  <c r="M53" i="19"/>
  <c r="N53" i="19"/>
  <c r="K5" i="5"/>
  <c r="G12" i="23"/>
  <c r="G15" i="23"/>
  <c r="G16" i="23"/>
  <c r="H5" i="23"/>
  <c r="AG22" i="12"/>
  <c r="AH80" i="19"/>
  <c r="AG40" i="12"/>
  <c r="AI72" i="19"/>
  <c r="AG80" i="19"/>
  <c r="AH50" i="12"/>
  <c r="AH22" i="12"/>
  <c r="AH47" i="12"/>
  <c r="AH19" i="12"/>
  <c r="AH48" i="12"/>
  <c r="AH49" i="12"/>
  <c r="D10" i="30"/>
  <c r="D22" i="30"/>
  <c r="N52" i="11"/>
  <c r="J61" i="11"/>
  <c r="J65" i="10"/>
  <c r="J21" i="12"/>
  <c r="J17" i="12"/>
  <c r="J5" i="12"/>
  <c r="J8" i="12"/>
  <c r="J11" i="12"/>
  <c r="J14" i="12"/>
  <c r="N46" i="11"/>
  <c r="M18" i="11"/>
  <c r="I21" i="12"/>
  <c r="I8" i="12"/>
  <c r="I9" i="12"/>
  <c r="I11" i="12"/>
  <c r="I12" i="12"/>
  <c r="I14" i="12"/>
  <c r="I15" i="12"/>
  <c r="I5" i="12"/>
  <c r="I6" i="12"/>
  <c r="I17" i="12"/>
  <c r="I18" i="12"/>
  <c r="N54" i="11"/>
  <c r="M63" i="11"/>
  <c r="M66" i="10"/>
  <c r="H6" i="23"/>
  <c r="H8" i="23"/>
  <c r="H9" i="23"/>
  <c r="H7" i="23"/>
  <c r="K59" i="11"/>
  <c r="K64" i="10"/>
  <c r="K50" i="11"/>
  <c r="O29" i="11"/>
  <c r="D11" i="30"/>
  <c r="F50" i="3"/>
  <c r="F9" i="1"/>
  <c r="E15" i="1"/>
  <c r="E21" i="1"/>
  <c r="E6" i="10"/>
  <c r="E8" i="10"/>
  <c r="E8" i="1"/>
  <c r="C12" i="30"/>
  <c r="N71" i="32"/>
  <c r="T310" i="32"/>
  <c r="Q310" i="32"/>
  <c r="P310" i="32"/>
  <c r="R310" i="32"/>
  <c r="S310" i="32"/>
  <c r="O38" i="32"/>
  <c r="O310" i="32"/>
  <c r="O341" i="32"/>
  <c r="O34" i="32"/>
  <c r="P234" i="32"/>
  <c r="AT80" i="32"/>
  <c r="AU80" i="32"/>
  <c r="AV80" i="32"/>
  <c r="AW80" i="32"/>
  <c r="V234" i="32"/>
  <c r="Q234" i="32"/>
  <c r="O234" i="32"/>
  <c r="O265" i="32"/>
  <c r="R234" i="32"/>
  <c r="S234" i="32"/>
  <c r="U234" i="32"/>
  <c r="T234" i="32"/>
  <c r="N42" i="32"/>
  <c r="Z348" i="32"/>
  <c r="Q348" i="32"/>
  <c r="AD348" i="32"/>
  <c r="AC348" i="32"/>
  <c r="S348" i="32"/>
  <c r="O348" i="32"/>
  <c r="O379" i="32"/>
  <c r="U348" i="32"/>
  <c r="Y348" i="32"/>
  <c r="P348" i="32"/>
  <c r="AA348" i="32"/>
  <c r="R348" i="32"/>
  <c r="X348" i="32"/>
  <c r="T348" i="32"/>
  <c r="V348" i="32"/>
  <c r="W348" i="32"/>
  <c r="O40" i="32"/>
  <c r="AB348" i="32"/>
  <c r="S272" i="32"/>
  <c r="T272" i="32"/>
  <c r="O272" i="32"/>
  <c r="O303" i="32"/>
  <c r="O36" i="32"/>
  <c r="R272" i="32"/>
  <c r="P272" i="32"/>
  <c r="Q272" i="32"/>
  <c r="P11" i="32"/>
  <c r="P27" i="32"/>
  <c r="H26" i="30"/>
  <c r="L28" i="32"/>
  <c r="L29" i="32"/>
  <c r="M21" i="32"/>
  <c r="I9" i="23"/>
  <c r="I8" i="23"/>
  <c r="I7" i="23"/>
  <c r="AI22" i="12"/>
  <c r="AH40" i="12"/>
  <c r="AI50" i="12"/>
  <c r="AI47" i="12"/>
  <c r="AI19" i="12"/>
  <c r="AI48" i="12"/>
  <c r="AI49" i="12"/>
  <c r="D12" i="30"/>
  <c r="P29" i="11"/>
  <c r="I6" i="23"/>
  <c r="H10" i="23"/>
  <c r="H11" i="23"/>
  <c r="J12" i="12"/>
  <c r="J9" i="12"/>
  <c r="K61" i="11"/>
  <c r="K65" i="10"/>
  <c r="J6" i="12"/>
  <c r="H69" i="10"/>
  <c r="H70" i="10"/>
  <c r="H22" i="10"/>
  <c r="H6" i="30"/>
  <c r="H7" i="30"/>
  <c r="J18" i="12"/>
  <c r="O46" i="11"/>
  <c r="N18" i="11"/>
  <c r="J15" i="12"/>
  <c r="L61" i="11"/>
  <c r="L65" i="10"/>
  <c r="O52" i="11"/>
  <c r="N63" i="11"/>
  <c r="N66" i="10"/>
  <c r="L59" i="11"/>
  <c r="L64" i="10"/>
  <c r="L50" i="11"/>
  <c r="O61" i="11"/>
  <c r="O65" i="10"/>
  <c r="K20" i="12"/>
  <c r="L5" i="5"/>
  <c r="O54" i="11"/>
  <c r="E22" i="30"/>
  <c r="E10" i="30"/>
  <c r="E21" i="30"/>
  <c r="E11" i="30"/>
  <c r="F15" i="1"/>
  <c r="F21" i="1"/>
  <c r="F6" i="10"/>
  <c r="F8" i="10"/>
  <c r="F8" i="1"/>
  <c r="G50" i="3"/>
  <c r="H15" i="30"/>
  <c r="AX80" i="32"/>
  <c r="Q311" i="32"/>
  <c r="P38" i="32"/>
  <c r="P311" i="32"/>
  <c r="P341" i="32"/>
  <c r="S311" i="32"/>
  <c r="U311" i="32"/>
  <c r="R311" i="32"/>
  <c r="T311" i="32"/>
  <c r="U273" i="32"/>
  <c r="Q273" i="32"/>
  <c r="P36" i="32"/>
  <c r="P273" i="32"/>
  <c r="P303" i="32"/>
  <c r="R273" i="32"/>
  <c r="T273" i="32"/>
  <c r="S273" i="32"/>
  <c r="O71" i="32"/>
  <c r="V235" i="32"/>
  <c r="P34" i="32"/>
  <c r="T235" i="32"/>
  <c r="Q235" i="32"/>
  <c r="R235" i="32"/>
  <c r="P235" i="32"/>
  <c r="P265" i="32"/>
  <c r="U235" i="32"/>
  <c r="AT81" i="32"/>
  <c r="AU81" i="32"/>
  <c r="AV81" i="32"/>
  <c r="AW81" i="32"/>
  <c r="AX81" i="32"/>
  <c r="AY81" i="32"/>
  <c r="AZ81" i="32"/>
  <c r="W235" i="32"/>
  <c r="S235" i="32"/>
  <c r="O42" i="32"/>
  <c r="S349" i="32"/>
  <c r="R349" i="32"/>
  <c r="Y349" i="32"/>
  <c r="V349" i="32"/>
  <c r="T349" i="32"/>
  <c r="Q349" i="32"/>
  <c r="AB349" i="32"/>
  <c r="X349" i="32"/>
  <c r="U349" i="32"/>
  <c r="P349" i="32"/>
  <c r="P379" i="32"/>
  <c r="AC349" i="32"/>
  <c r="P40" i="32"/>
  <c r="AA349" i="32"/>
  <c r="Z349" i="32"/>
  <c r="W349" i="32"/>
  <c r="AD349" i="32"/>
  <c r="AE349" i="32"/>
  <c r="Q11" i="32"/>
  <c r="Q27" i="32"/>
  <c r="N70" i="32"/>
  <c r="H16" i="1"/>
  <c r="L30" i="32"/>
  <c r="M70" i="32"/>
  <c r="AI80" i="19"/>
  <c r="J8" i="23"/>
  <c r="AK72" i="19"/>
  <c r="AJ50" i="12"/>
  <c r="AJ47" i="12"/>
  <c r="AJ19" i="12"/>
  <c r="AI40" i="12"/>
  <c r="AJ72" i="19"/>
  <c r="O63" i="11"/>
  <c r="O66" i="10"/>
  <c r="I22" i="10"/>
  <c r="I6" i="30"/>
  <c r="I7" i="30"/>
  <c r="I69" i="10"/>
  <c r="I70" i="10"/>
  <c r="P54" i="11"/>
  <c r="H49" i="24"/>
  <c r="M5" i="5"/>
  <c r="L20" i="12"/>
  <c r="I5" i="23"/>
  <c r="H15" i="23"/>
  <c r="H12" i="23"/>
  <c r="I10" i="23"/>
  <c r="K14" i="12"/>
  <c r="K15" i="12"/>
  <c r="K21" i="12"/>
  <c r="K5" i="12"/>
  <c r="K6" i="12"/>
  <c r="K11" i="12"/>
  <c r="K12" i="12"/>
  <c r="K8" i="12"/>
  <c r="K9" i="12"/>
  <c r="K17" i="12"/>
  <c r="K18" i="12"/>
  <c r="P46" i="11"/>
  <c r="O18" i="11"/>
  <c r="P52" i="11"/>
  <c r="Q29" i="11"/>
  <c r="M59" i="11"/>
  <c r="M64" i="10"/>
  <c r="M50" i="11"/>
  <c r="I15" i="30"/>
  <c r="P61" i="11"/>
  <c r="P65" i="10"/>
  <c r="M61" i="11"/>
  <c r="M65" i="10"/>
  <c r="N61" i="11"/>
  <c r="N65" i="10"/>
  <c r="E12" i="30"/>
  <c r="G15" i="1"/>
  <c r="G21" i="1"/>
  <c r="G11" i="30"/>
  <c r="F10" i="30"/>
  <c r="F22" i="30"/>
  <c r="F21" i="30"/>
  <c r="F11" i="30"/>
  <c r="AY80" i="32"/>
  <c r="U236" i="32"/>
  <c r="R236" i="32"/>
  <c r="Q34" i="32"/>
  <c r="AT82" i="32"/>
  <c r="AU82" i="32"/>
  <c r="AV82" i="32"/>
  <c r="AW82" i="32"/>
  <c r="X236" i="32"/>
  <c r="W236" i="32"/>
  <c r="Q236" i="32"/>
  <c r="Q265" i="32"/>
  <c r="S236" i="32"/>
  <c r="V236" i="32"/>
  <c r="T236" i="32"/>
  <c r="Q36" i="32"/>
  <c r="R274" i="32"/>
  <c r="V274" i="32"/>
  <c r="T274" i="32"/>
  <c r="S274" i="32"/>
  <c r="Q274" i="32"/>
  <c r="Q303" i="32"/>
  <c r="U274" i="32"/>
  <c r="P42" i="32"/>
  <c r="S312" i="32"/>
  <c r="R312" i="32"/>
  <c r="V312" i="32"/>
  <c r="T312" i="32"/>
  <c r="Q312" i="32"/>
  <c r="Q341" i="32"/>
  <c r="Q38" i="32"/>
  <c r="U312" i="32"/>
  <c r="AA350" i="32"/>
  <c r="Z350" i="32"/>
  <c r="AE350" i="32"/>
  <c r="AF350" i="32"/>
  <c r="R350" i="32"/>
  <c r="AC350" i="32"/>
  <c r="V350" i="32"/>
  <c r="Q350" i="32"/>
  <c r="Q379" i="32"/>
  <c r="X350" i="32"/>
  <c r="W350" i="32"/>
  <c r="S350" i="32"/>
  <c r="Q40" i="32"/>
  <c r="AD350" i="32"/>
  <c r="U350" i="32"/>
  <c r="T350" i="32"/>
  <c r="AB350" i="32"/>
  <c r="Y350" i="32"/>
  <c r="R11" i="32"/>
  <c r="R27" i="32"/>
  <c r="P71" i="32"/>
  <c r="I26" i="30"/>
  <c r="M24" i="32"/>
  <c r="J7" i="23"/>
  <c r="J9" i="23"/>
  <c r="J6" i="23"/>
  <c r="N20" i="12"/>
  <c r="J26" i="30"/>
  <c r="AK50" i="12"/>
  <c r="AK47" i="12"/>
  <c r="AK48" i="12"/>
  <c r="AK49" i="12"/>
  <c r="AK19" i="12"/>
  <c r="AJ40" i="12"/>
  <c r="AJ80" i="19"/>
  <c r="AJ48" i="12"/>
  <c r="AJ49" i="12"/>
  <c r="AJ22" i="12"/>
  <c r="R29" i="11"/>
  <c r="N50" i="11"/>
  <c r="Q54" i="11"/>
  <c r="N5" i="5"/>
  <c r="M20" i="12"/>
  <c r="I19" i="29"/>
  <c r="I22" i="29"/>
  <c r="H26" i="29"/>
  <c r="H18" i="1"/>
  <c r="Q61" i="11"/>
  <c r="Q65" i="10"/>
  <c r="Q52" i="11"/>
  <c r="P63" i="11"/>
  <c r="P66" i="10"/>
  <c r="O7" i="26"/>
  <c r="I8" i="26"/>
  <c r="O13" i="26"/>
  <c r="I11" i="23"/>
  <c r="P18" i="11"/>
  <c r="Q46" i="11"/>
  <c r="L11" i="12"/>
  <c r="L12" i="12"/>
  <c r="L17" i="12"/>
  <c r="L18" i="12"/>
  <c r="L14" i="12"/>
  <c r="L15" i="12"/>
  <c r="L8" i="12"/>
  <c r="L9" i="12"/>
  <c r="L5" i="12"/>
  <c r="L6" i="12"/>
  <c r="L21" i="12"/>
  <c r="I49" i="24"/>
  <c r="F12" i="30"/>
  <c r="G21" i="30"/>
  <c r="G22" i="30"/>
  <c r="G10" i="30"/>
  <c r="G12" i="30"/>
  <c r="O70" i="32"/>
  <c r="AX82" i="32"/>
  <c r="Q71" i="32"/>
  <c r="S27" i="32"/>
  <c r="S11" i="32"/>
  <c r="S275" i="32"/>
  <c r="U275" i="32"/>
  <c r="R36" i="32"/>
  <c r="R275" i="32"/>
  <c r="R303" i="32"/>
  <c r="V275" i="32"/>
  <c r="W275" i="32"/>
  <c r="T275" i="32"/>
  <c r="V313" i="32"/>
  <c r="S313" i="32"/>
  <c r="T313" i="32"/>
  <c r="W313" i="32"/>
  <c r="R313" i="32"/>
  <c r="R341" i="32"/>
  <c r="R38" i="32"/>
  <c r="U313" i="32"/>
  <c r="R351" i="32"/>
  <c r="R379" i="32"/>
  <c r="T351" i="32"/>
  <c r="AD351" i="32"/>
  <c r="AE351" i="32"/>
  <c r="Z351" i="32"/>
  <c r="U351" i="32"/>
  <c r="AF351" i="32"/>
  <c r="AG351" i="32"/>
  <c r="X351" i="32"/>
  <c r="S351" i="32"/>
  <c r="R40" i="32"/>
  <c r="Y351" i="32"/>
  <c r="V351" i="32"/>
  <c r="AA351" i="32"/>
  <c r="AB351" i="32"/>
  <c r="W351" i="32"/>
  <c r="AC351" i="32"/>
  <c r="Q42" i="32"/>
  <c r="T237" i="32"/>
  <c r="W237" i="32"/>
  <c r="X237" i="32"/>
  <c r="R237" i="32"/>
  <c r="R265" i="32"/>
  <c r="V237" i="32"/>
  <c r="R34" i="32"/>
  <c r="U237" i="32"/>
  <c r="AT83" i="32"/>
  <c r="AU83" i="32"/>
  <c r="AV83" i="32"/>
  <c r="AW83" i="32"/>
  <c r="AX83" i="32"/>
  <c r="AY83" i="32"/>
  <c r="AZ83" i="32"/>
  <c r="BA83" i="32"/>
  <c r="BB83" i="32"/>
  <c r="Y237" i="32"/>
  <c r="S237" i="32"/>
  <c r="K26" i="30"/>
  <c r="N21" i="32"/>
  <c r="N24" i="32"/>
  <c r="M28" i="32"/>
  <c r="M29" i="32"/>
  <c r="J15" i="30"/>
  <c r="K9" i="23"/>
  <c r="J22" i="10"/>
  <c r="J69" i="10"/>
  <c r="J70" i="10"/>
  <c r="J10" i="23"/>
  <c r="K6" i="23"/>
  <c r="J6" i="30"/>
  <c r="J7" i="30"/>
  <c r="K7" i="23"/>
  <c r="K8" i="23"/>
  <c r="O5" i="5"/>
  <c r="AM72" i="19"/>
  <c r="AK40" i="12"/>
  <c r="AL50" i="12"/>
  <c r="AL47" i="12"/>
  <c r="AL19" i="12"/>
  <c r="AL48" i="12"/>
  <c r="AL49" i="12"/>
  <c r="AK80" i="19"/>
  <c r="AL72" i="19"/>
  <c r="AK22" i="12"/>
  <c r="J19" i="29"/>
  <c r="J22" i="29"/>
  <c r="H12" i="29"/>
  <c r="P13" i="26"/>
  <c r="P7" i="26"/>
  <c r="J5" i="26"/>
  <c r="J8" i="26"/>
  <c r="M8" i="12"/>
  <c r="M9" i="12"/>
  <c r="M17" i="12"/>
  <c r="M18" i="12"/>
  <c r="M5" i="12"/>
  <c r="M6" i="12"/>
  <c r="M11" i="12"/>
  <c r="M12" i="12"/>
  <c r="M21" i="12"/>
  <c r="M14" i="12"/>
  <c r="M15" i="12"/>
  <c r="N59" i="11"/>
  <c r="N64" i="10"/>
  <c r="R54" i="11"/>
  <c r="N17" i="12"/>
  <c r="N5" i="12"/>
  <c r="N21" i="12"/>
  <c r="N14" i="12"/>
  <c r="N11" i="12"/>
  <c r="N8" i="12"/>
  <c r="S29" i="11"/>
  <c r="I15" i="23"/>
  <c r="I12" i="23"/>
  <c r="J5" i="23"/>
  <c r="I26" i="29"/>
  <c r="I18" i="1"/>
  <c r="O50" i="11"/>
  <c r="R61" i="11"/>
  <c r="R65" i="10"/>
  <c r="R52" i="11"/>
  <c r="R46" i="11"/>
  <c r="Q18" i="11"/>
  <c r="L20" i="29"/>
  <c r="Q63" i="11"/>
  <c r="Q66" i="10"/>
  <c r="P70" i="32"/>
  <c r="AY82" i="32"/>
  <c r="AZ82" i="32"/>
  <c r="BA82" i="32"/>
  <c r="X276" i="32"/>
  <c r="T276" i="32"/>
  <c r="S276" i="32"/>
  <c r="S303" i="32"/>
  <c r="S36" i="32"/>
  <c r="U276" i="32"/>
  <c r="V276" i="32"/>
  <c r="W276" i="32"/>
  <c r="Z352" i="32"/>
  <c r="W352" i="32"/>
  <c r="AG352" i="32"/>
  <c r="S352" i="32"/>
  <c r="S379" i="32"/>
  <c r="AA352" i="32"/>
  <c r="AH352" i="32"/>
  <c r="AB352" i="32"/>
  <c r="AF352" i="32"/>
  <c r="AC352" i="32"/>
  <c r="Y352" i="32"/>
  <c r="AD352" i="32"/>
  <c r="S40" i="32"/>
  <c r="AE352" i="32"/>
  <c r="T352" i="32"/>
  <c r="X352" i="32"/>
  <c r="V352" i="32"/>
  <c r="U352" i="32"/>
  <c r="T11" i="32"/>
  <c r="T27" i="32"/>
  <c r="Y238" i="32"/>
  <c r="V238" i="32"/>
  <c r="T238" i="32"/>
  <c r="X238" i="32"/>
  <c r="S238" i="32"/>
  <c r="S265" i="32"/>
  <c r="U238" i="32"/>
  <c r="AT84" i="32"/>
  <c r="AU84" i="32"/>
  <c r="AV84" i="32"/>
  <c r="AW84" i="32"/>
  <c r="W238" i="32"/>
  <c r="S34" i="32"/>
  <c r="Z238" i="32"/>
  <c r="R71" i="32"/>
  <c r="R42" i="32"/>
  <c r="U314" i="32"/>
  <c r="S314" i="32"/>
  <c r="S341" i="32"/>
  <c r="W314" i="32"/>
  <c r="X314" i="32"/>
  <c r="V314" i="32"/>
  <c r="S38" i="32"/>
  <c r="T314" i="32"/>
  <c r="M30" i="32"/>
  <c r="I16" i="1"/>
  <c r="O21" i="32"/>
  <c r="O24" i="32"/>
  <c r="N28" i="32"/>
  <c r="N29" i="32"/>
  <c r="L26" i="30"/>
  <c r="J49" i="24"/>
  <c r="J11" i="23"/>
  <c r="J12" i="23"/>
  <c r="K6" i="30"/>
  <c r="K7" i="30"/>
  <c r="K69" i="10"/>
  <c r="K70" i="10"/>
  <c r="L7" i="23"/>
  <c r="K10" i="23"/>
  <c r="L15" i="30"/>
  <c r="L9" i="23"/>
  <c r="K22" i="10"/>
  <c r="L6" i="23"/>
  <c r="L8" i="23"/>
  <c r="N9" i="12"/>
  <c r="N15" i="12"/>
  <c r="N6" i="12"/>
  <c r="N18" i="12"/>
  <c r="M20" i="29"/>
  <c r="AL80" i="19"/>
  <c r="AM50" i="12"/>
  <c r="AM47" i="12"/>
  <c r="AM19" i="12"/>
  <c r="AL40" i="12"/>
  <c r="AL22" i="12"/>
  <c r="P50" i="11"/>
  <c r="S54" i="11"/>
  <c r="J26" i="29"/>
  <c r="J18" i="1"/>
  <c r="S46" i="11"/>
  <c r="R18" i="11"/>
  <c r="I14" i="26"/>
  <c r="R63" i="11"/>
  <c r="R66" i="10"/>
  <c r="O59" i="11"/>
  <c r="O64" i="10"/>
  <c r="K5" i="26"/>
  <c r="S61" i="11"/>
  <c r="S65" i="10"/>
  <c r="S52" i="11"/>
  <c r="T29" i="11"/>
  <c r="K19" i="29"/>
  <c r="K22" i="29"/>
  <c r="N12" i="12"/>
  <c r="O20" i="12"/>
  <c r="P5" i="5"/>
  <c r="I12" i="29"/>
  <c r="Q70" i="32"/>
  <c r="AX84" i="32"/>
  <c r="T38" i="32"/>
  <c r="Y315" i="32"/>
  <c r="X315" i="32"/>
  <c r="U315" i="32"/>
  <c r="T315" i="32"/>
  <c r="T341" i="32"/>
  <c r="V315" i="32"/>
  <c r="W315" i="32"/>
  <c r="S71" i="32"/>
  <c r="T40" i="32"/>
  <c r="W353" i="32"/>
  <c r="AA353" i="32"/>
  <c r="AF353" i="32"/>
  <c r="AD353" i="32"/>
  <c r="AH353" i="32"/>
  <c r="Y353" i="32"/>
  <c r="T353" i="32"/>
  <c r="T379" i="32"/>
  <c r="AC353" i="32"/>
  <c r="AI353" i="32"/>
  <c r="U353" i="32"/>
  <c r="AG353" i="32"/>
  <c r="Z353" i="32"/>
  <c r="V353" i="32"/>
  <c r="X353" i="32"/>
  <c r="AB353" i="32"/>
  <c r="AE353" i="32"/>
  <c r="U27" i="32"/>
  <c r="U11" i="32"/>
  <c r="T277" i="32"/>
  <c r="T303" i="32"/>
  <c r="W277" i="32"/>
  <c r="X277" i="32"/>
  <c r="U277" i="32"/>
  <c r="Y277" i="32"/>
  <c r="T36" i="32"/>
  <c r="V277" i="32"/>
  <c r="R70" i="32"/>
  <c r="T34" i="32"/>
  <c r="T239" i="32"/>
  <c r="T265" i="32"/>
  <c r="U239" i="32"/>
  <c r="Y239" i="32"/>
  <c r="AT85" i="32"/>
  <c r="AU85" i="32"/>
  <c r="AV85" i="32"/>
  <c r="AW85" i="32"/>
  <c r="AX85" i="32"/>
  <c r="AY85" i="32"/>
  <c r="AZ85" i="32"/>
  <c r="BA85" i="32"/>
  <c r="BB85" i="32"/>
  <c r="BC85" i="32"/>
  <c r="BD85" i="32"/>
  <c r="Z239" i="32"/>
  <c r="AA239" i="32"/>
  <c r="V239" i="32"/>
  <c r="X239" i="32"/>
  <c r="W239" i="32"/>
  <c r="S42" i="32"/>
  <c r="P21" i="32"/>
  <c r="P24" i="32"/>
  <c r="O28" i="32"/>
  <c r="O29" i="32"/>
  <c r="M26" i="30"/>
  <c r="N30" i="32"/>
  <c r="J16" i="1"/>
  <c r="K8" i="26"/>
  <c r="L5" i="26"/>
  <c r="L8" i="26"/>
  <c r="J15" i="23"/>
  <c r="Q13" i="26"/>
  <c r="Q7" i="26"/>
  <c r="K5" i="23"/>
  <c r="K11" i="23"/>
  <c r="L5" i="23"/>
  <c r="K49" i="24"/>
  <c r="K15" i="30"/>
  <c r="M7" i="23"/>
  <c r="N7" i="23"/>
  <c r="M9" i="23"/>
  <c r="N9" i="23"/>
  <c r="M6" i="23"/>
  <c r="N6" i="23"/>
  <c r="L69" i="10"/>
  <c r="L70" i="10"/>
  <c r="L49" i="24"/>
  <c r="M8" i="23"/>
  <c r="N8" i="23"/>
  <c r="L6" i="30"/>
  <c r="L7" i="30"/>
  <c r="L22" i="10"/>
  <c r="L10" i="23"/>
  <c r="N20" i="29"/>
  <c r="AM40" i="12"/>
  <c r="AN50" i="12"/>
  <c r="AN47" i="12"/>
  <c r="AN19" i="12"/>
  <c r="AN48" i="12"/>
  <c r="AN49" i="12"/>
  <c r="AN72" i="19"/>
  <c r="AO72" i="19"/>
  <c r="AM22" i="12"/>
  <c r="AM80" i="19"/>
  <c r="AM48" i="12"/>
  <c r="AM49" i="12"/>
  <c r="R13" i="26"/>
  <c r="R7" i="26"/>
  <c r="U29" i="11"/>
  <c r="T46" i="11"/>
  <c r="S18" i="11"/>
  <c r="I17" i="30"/>
  <c r="T61" i="11"/>
  <c r="T65" i="10"/>
  <c r="T52" i="11"/>
  <c r="P20" i="12"/>
  <c r="Q5" i="5"/>
  <c r="P59" i="11"/>
  <c r="P64" i="10"/>
  <c r="O14" i="12"/>
  <c r="O15" i="12"/>
  <c r="O11" i="12"/>
  <c r="O12" i="12"/>
  <c r="O8" i="12"/>
  <c r="O9" i="12"/>
  <c r="O21" i="12"/>
  <c r="O17" i="12"/>
  <c r="O18" i="12"/>
  <c r="O5" i="12"/>
  <c r="O6" i="12"/>
  <c r="J11" i="26"/>
  <c r="J14" i="26"/>
  <c r="I16" i="26"/>
  <c r="H17" i="1"/>
  <c r="Q50" i="11"/>
  <c r="H17" i="30"/>
  <c r="T54" i="11"/>
  <c r="S63" i="11"/>
  <c r="S66" i="10"/>
  <c r="J12" i="29"/>
  <c r="AY84" i="32"/>
  <c r="AZ84" i="32"/>
  <c r="BA84" i="32"/>
  <c r="BB84" i="32"/>
  <c r="BC84" i="32"/>
  <c r="AT86" i="32"/>
  <c r="AU86" i="32"/>
  <c r="AV86" i="32"/>
  <c r="AW86" i="32"/>
  <c r="AX86" i="32"/>
  <c r="AY86" i="32"/>
  <c r="AZ86" i="32"/>
  <c r="BA86" i="32"/>
  <c r="BB86" i="32"/>
  <c r="BC86" i="32"/>
  <c r="BD86" i="32"/>
  <c r="BE86" i="32"/>
  <c r="AA240" i="32"/>
  <c r="U240" i="32"/>
  <c r="U265" i="32"/>
  <c r="U34" i="32"/>
  <c r="V240" i="32"/>
  <c r="Y240" i="32"/>
  <c r="Z240" i="32"/>
  <c r="X240" i="32"/>
  <c r="W240" i="32"/>
  <c r="AB240" i="32"/>
  <c r="U36" i="32"/>
  <c r="W278" i="32"/>
  <c r="Y278" i="32"/>
  <c r="U278" i="32"/>
  <c r="U303" i="32"/>
  <c r="Z278" i="32"/>
  <c r="V278" i="32"/>
  <c r="X278" i="32"/>
  <c r="X316" i="32"/>
  <c r="U38" i="32"/>
  <c r="Z316" i="32"/>
  <c r="V316" i="32"/>
  <c r="Y316" i="32"/>
  <c r="W316" i="32"/>
  <c r="U316" i="32"/>
  <c r="U341" i="32"/>
  <c r="T42" i="32"/>
  <c r="S70" i="32"/>
  <c r="V11" i="32"/>
  <c r="V27" i="32"/>
  <c r="T71" i="32"/>
  <c r="U354" i="32"/>
  <c r="U379" i="32"/>
  <c r="AF354" i="32"/>
  <c r="AG354" i="32"/>
  <c r="W354" i="32"/>
  <c r="AD354" i="32"/>
  <c r="AE354" i="32"/>
  <c r="X354" i="32"/>
  <c r="Z354" i="32"/>
  <c r="V354" i="32"/>
  <c r="AA354" i="32"/>
  <c r="Y354" i="32"/>
  <c r="AJ354" i="32"/>
  <c r="AH354" i="32"/>
  <c r="AC354" i="32"/>
  <c r="AB354" i="32"/>
  <c r="AI354" i="32"/>
  <c r="U40" i="32"/>
  <c r="O30" i="32"/>
  <c r="K16" i="1"/>
  <c r="P28" i="32"/>
  <c r="P29" i="32"/>
  <c r="Q21" i="32"/>
  <c r="Q24" i="32"/>
  <c r="J17" i="30"/>
  <c r="L19" i="29"/>
  <c r="L22" i="29"/>
  <c r="K26" i="29"/>
  <c r="K18" i="1"/>
  <c r="K12" i="29"/>
  <c r="K15" i="23"/>
  <c r="K12" i="23"/>
  <c r="M6" i="30"/>
  <c r="M7" i="30"/>
  <c r="M22" i="10"/>
  <c r="L11" i="23"/>
  <c r="M5" i="23"/>
  <c r="M15" i="30"/>
  <c r="M49" i="24"/>
  <c r="M5" i="29"/>
  <c r="M9" i="29"/>
  <c r="M69" i="10"/>
  <c r="M70" i="10"/>
  <c r="M10" i="23"/>
  <c r="O9" i="23"/>
  <c r="AO22" i="12"/>
  <c r="AN40" i="12"/>
  <c r="AN22" i="12"/>
  <c r="AO50" i="12"/>
  <c r="AO47" i="12"/>
  <c r="AO19" i="12"/>
  <c r="AO48" i="12"/>
  <c r="AO49" i="12"/>
  <c r="AN80" i="19"/>
  <c r="U61" i="11"/>
  <c r="U65" i="10"/>
  <c r="U52" i="11"/>
  <c r="T63" i="11"/>
  <c r="T66" i="10"/>
  <c r="M5" i="26"/>
  <c r="M8" i="26"/>
  <c r="O8" i="23"/>
  <c r="U54" i="11"/>
  <c r="U46" i="11"/>
  <c r="T18" i="11"/>
  <c r="S7" i="26"/>
  <c r="S13" i="26"/>
  <c r="R50" i="11"/>
  <c r="Q59" i="11"/>
  <c r="Q64" i="10"/>
  <c r="P11" i="12"/>
  <c r="P12" i="12"/>
  <c r="P21" i="12"/>
  <c r="P8" i="12"/>
  <c r="P9" i="12"/>
  <c r="P14" i="12"/>
  <c r="P15" i="12"/>
  <c r="P5" i="12"/>
  <c r="P6" i="12"/>
  <c r="P17" i="12"/>
  <c r="P18" i="12"/>
  <c r="V29" i="11"/>
  <c r="O20" i="29"/>
  <c r="O6" i="23"/>
  <c r="N10" i="23"/>
  <c r="O7" i="23"/>
  <c r="K11" i="26"/>
  <c r="J16" i="26"/>
  <c r="I17" i="1"/>
  <c r="Q20" i="12"/>
  <c r="R5" i="5"/>
  <c r="I80" i="28"/>
  <c r="I7" i="28"/>
  <c r="N26" i="30"/>
  <c r="O26" i="30"/>
  <c r="Y241" i="32"/>
  <c r="AC241" i="32"/>
  <c r="AT87" i="32"/>
  <c r="AU87" i="32"/>
  <c r="AV87" i="32"/>
  <c r="AW87" i="32"/>
  <c r="AX87" i="32"/>
  <c r="AY87" i="32"/>
  <c r="AZ87" i="32"/>
  <c r="BA87" i="32"/>
  <c r="BB87" i="32"/>
  <c r="BC87" i="32"/>
  <c r="BD87" i="32"/>
  <c r="BE87" i="32"/>
  <c r="BF87" i="32"/>
  <c r="Z241" i="32"/>
  <c r="AB241" i="32"/>
  <c r="V34" i="32"/>
  <c r="AA241" i="32"/>
  <c r="V241" i="32"/>
  <c r="V265" i="32"/>
  <c r="X241" i="32"/>
  <c r="W241" i="32"/>
  <c r="Z355" i="32"/>
  <c r="X355" i="32"/>
  <c r="AA355" i="32"/>
  <c r="AI355" i="32"/>
  <c r="AB355" i="32"/>
  <c r="AF355" i="32"/>
  <c r="V355" i="32"/>
  <c r="V379" i="32"/>
  <c r="AC355" i="32"/>
  <c r="AG355" i="32"/>
  <c r="AD355" i="32"/>
  <c r="AK355" i="32"/>
  <c r="W355" i="32"/>
  <c r="AE355" i="32"/>
  <c r="AJ355" i="32"/>
  <c r="V40" i="32"/>
  <c r="Y355" i="32"/>
  <c r="AH355" i="32"/>
  <c r="U42" i="32"/>
  <c r="U71" i="32"/>
  <c r="Z279" i="32"/>
  <c r="V36" i="32"/>
  <c r="Y279" i="32"/>
  <c r="W279" i="32"/>
  <c r="AA279" i="32"/>
  <c r="X279" i="32"/>
  <c r="V279" i="32"/>
  <c r="V303" i="32"/>
  <c r="W11" i="32"/>
  <c r="W27" i="32"/>
  <c r="W317" i="32"/>
  <c r="V317" i="32"/>
  <c r="V341" i="32"/>
  <c r="Z317" i="32"/>
  <c r="Y317" i="32"/>
  <c r="X317" i="32"/>
  <c r="AA317" i="32"/>
  <c r="V38" i="32"/>
  <c r="P30" i="32"/>
  <c r="L16" i="1"/>
  <c r="Q28" i="32"/>
  <c r="Q29" i="32"/>
  <c r="R21" i="32"/>
  <c r="R24" i="32"/>
  <c r="K14" i="26"/>
  <c r="L11" i="26"/>
  <c r="L14" i="26"/>
  <c r="L26" i="29"/>
  <c r="L18" i="1"/>
  <c r="M19" i="29"/>
  <c r="N19" i="29"/>
  <c r="N22" i="29"/>
  <c r="L12" i="29"/>
  <c r="M11" i="23"/>
  <c r="N5" i="23"/>
  <c r="N11" i="23"/>
  <c r="N6" i="30"/>
  <c r="N7" i="30"/>
  <c r="L15" i="23"/>
  <c r="L12" i="23"/>
  <c r="N69" i="10"/>
  <c r="N70" i="10"/>
  <c r="N22" i="10"/>
  <c r="P9" i="23"/>
  <c r="P20" i="29"/>
  <c r="Q20" i="29"/>
  <c r="P8" i="23"/>
  <c r="P7" i="23"/>
  <c r="AO40" i="12"/>
  <c r="AP50" i="12"/>
  <c r="AP47" i="12"/>
  <c r="AP19" i="12"/>
  <c r="AP48" i="12"/>
  <c r="AP49" i="12"/>
  <c r="AO80" i="19"/>
  <c r="AP72" i="19"/>
  <c r="V61" i="11"/>
  <c r="V65" i="10"/>
  <c r="V52" i="11"/>
  <c r="S50" i="11"/>
  <c r="V54" i="11"/>
  <c r="Q21" i="12"/>
  <c r="Q8" i="12"/>
  <c r="Q9" i="12"/>
  <c r="Q5" i="12"/>
  <c r="Q6" i="12"/>
  <c r="Q17" i="12"/>
  <c r="Q18" i="12"/>
  <c r="Q11" i="12"/>
  <c r="Q12" i="12"/>
  <c r="Q14" i="12"/>
  <c r="Q15" i="12"/>
  <c r="O10" i="23"/>
  <c r="P6" i="23"/>
  <c r="V46" i="11"/>
  <c r="U18" i="11"/>
  <c r="N5" i="26"/>
  <c r="N8" i="26"/>
  <c r="W29" i="11"/>
  <c r="R59" i="11"/>
  <c r="R64" i="10"/>
  <c r="U63" i="11"/>
  <c r="U66" i="10"/>
  <c r="K17" i="30"/>
  <c r="R20" i="12"/>
  <c r="S5" i="5"/>
  <c r="T70" i="32"/>
  <c r="V42" i="32"/>
  <c r="X11" i="32"/>
  <c r="X27" i="32"/>
  <c r="V71" i="32"/>
  <c r="Z280" i="32"/>
  <c r="W280" i="32"/>
  <c r="W303" i="32"/>
  <c r="AB280" i="32"/>
  <c r="Y280" i="32"/>
  <c r="AA280" i="32"/>
  <c r="W36" i="32"/>
  <c r="X280" i="32"/>
  <c r="AE356" i="32"/>
  <c r="AJ356" i="32"/>
  <c r="Y356" i="32"/>
  <c r="AA356" i="32"/>
  <c r="AF356" i="32"/>
  <c r="AH356" i="32"/>
  <c r="Z356" i="32"/>
  <c r="AL356" i="32"/>
  <c r="AK356" i="32"/>
  <c r="W356" i="32"/>
  <c r="W379" i="32"/>
  <c r="AI356" i="32"/>
  <c r="AB356" i="32"/>
  <c r="AC356" i="32"/>
  <c r="W40" i="32"/>
  <c r="AG356" i="32"/>
  <c r="AD356" i="32"/>
  <c r="X356" i="32"/>
  <c r="Z318" i="32"/>
  <c r="AB318" i="32"/>
  <c r="AA318" i="32"/>
  <c r="W38" i="32"/>
  <c r="X318" i="32"/>
  <c r="Y318" i="32"/>
  <c r="W318" i="32"/>
  <c r="W341" i="32"/>
  <c r="Z242" i="32"/>
  <c r="Y242" i="32"/>
  <c r="W34" i="32"/>
  <c r="AT88" i="32"/>
  <c r="AU88" i="32"/>
  <c r="AV88" i="32"/>
  <c r="AW88" i="32"/>
  <c r="AX88" i="32"/>
  <c r="AY88" i="32"/>
  <c r="AZ88" i="32"/>
  <c r="BA88" i="32"/>
  <c r="BB88" i="32"/>
  <c r="BC88" i="32"/>
  <c r="BD88" i="32"/>
  <c r="BE88" i="32"/>
  <c r="BF88" i="32"/>
  <c r="BG88" i="32"/>
  <c r="AA242" i="32"/>
  <c r="AB242" i="32"/>
  <c r="W242" i="32"/>
  <c r="W265" i="32"/>
  <c r="X242" i="32"/>
  <c r="AC242" i="32"/>
  <c r="AD242" i="32"/>
  <c r="S21" i="32"/>
  <c r="S24" i="32"/>
  <c r="R28" i="32"/>
  <c r="R29" i="32"/>
  <c r="P26" i="30"/>
  <c r="M16" i="1"/>
  <c r="Q30" i="32"/>
  <c r="K16" i="26"/>
  <c r="J17" i="1"/>
  <c r="M22" i="29"/>
  <c r="M26" i="29"/>
  <c r="M18" i="1"/>
  <c r="O15" i="30"/>
  <c r="O69" i="10"/>
  <c r="O70" i="10"/>
  <c r="O22" i="10"/>
  <c r="N49" i="24"/>
  <c r="O49" i="24"/>
  <c r="O6" i="30"/>
  <c r="O7" i="30"/>
  <c r="M12" i="23"/>
  <c r="M15" i="23"/>
  <c r="N15" i="30"/>
  <c r="U13" i="26"/>
  <c r="Q8" i="23"/>
  <c r="AP80" i="19"/>
  <c r="AP40" i="12"/>
  <c r="AP22" i="12"/>
  <c r="AQ72" i="19"/>
  <c r="L17" i="30"/>
  <c r="O5" i="26"/>
  <c r="N15" i="23"/>
  <c r="N12" i="23"/>
  <c r="O5" i="23"/>
  <c r="O11" i="23"/>
  <c r="W54" i="11"/>
  <c r="Q6" i="23"/>
  <c r="P10" i="23"/>
  <c r="Q7" i="23"/>
  <c r="O19" i="29"/>
  <c r="O22" i="29"/>
  <c r="M11" i="26"/>
  <c r="M14" i="26"/>
  <c r="L16" i="26"/>
  <c r="K17" i="1"/>
  <c r="W61" i="11"/>
  <c r="W65" i="10"/>
  <c r="W52" i="11"/>
  <c r="R21" i="12"/>
  <c r="R17" i="12"/>
  <c r="R18" i="12"/>
  <c r="R5" i="12"/>
  <c r="R6" i="12"/>
  <c r="R11" i="12"/>
  <c r="R12" i="12"/>
  <c r="R14" i="12"/>
  <c r="R15" i="12"/>
  <c r="R8" i="12"/>
  <c r="R9" i="12"/>
  <c r="Q9" i="23"/>
  <c r="X29" i="11"/>
  <c r="S59" i="11"/>
  <c r="S64" i="10"/>
  <c r="S20" i="12"/>
  <c r="T5" i="5"/>
  <c r="T50" i="11"/>
  <c r="N26" i="29"/>
  <c r="N18" i="1"/>
  <c r="M17" i="30"/>
  <c r="W46" i="11"/>
  <c r="V18" i="11"/>
  <c r="V63" i="11"/>
  <c r="V66" i="10"/>
  <c r="U70" i="32"/>
  <c r="AK357" i="32"/>
  <c r="Y357" i="32"/>
  <c r="AM357" i="32"/>
  <c r="AI357" i="32"/>
  <c r="AE357" i="32"/>
  <c r="AD357" i="32"/>
  <c r="AC357" i="32"/>
  <c r="AJ357" i="32"/>
  <c r="X40" i="32"/>
  <c r="AF357" i="32"/>
  <c r="AA357" i="32"/>
  <c r="X357" i="32"/>
  <c r="X379" i="32"/>
  <c r="AG357" i="32"/>
  <c r="AL357" i="32"/>
  <c r="Z357" i="32"/>
  <c r="AB357" i="32"/>
  <c r="AH357" i="32"/>
  <c r="AD243" i="32"/>
  <c r="AE243" i="32"/>
  <c r="Y243" i="32"/>
  <c r="AC243" i="32"/>
  <c r="AA243" i="32"/>
  <c r="Z243" i="32"/>
  <c r="AB243" i="32"/>
  <c r="AT89" i="32"/>
  <c r="AU89" i="32"/>
  <c r="AV89" i="32"/>
  <c r="AW89" i="32"/>
  <c r="AX89" i="32"/>
  <c r="AY89" i="32"/>
  <c r="AZ89" i="32"/>
  <c r="BA89" i="32"/>
  <c r="BB89" i="32"/>
  <c r="BC89" i="32"/>
  <c r="BD89" i="32"/>
  <c r="BE89" i="32"/>
  <c r="BF89" i="32"/>
  <c r="BG89" i="32"/>
  <c r="BH89" i="32"/>
  <c r="X243" i="32"/>
  <c r="X265" i="32"/>
  <c r="X34" i="32"/>
  <c r="AB281" i="32"/>
  <c r="X36" i="32"/>
  <c r="Z281" i="32"/>
  <c r="AC281" i="32"/>
  <c r="AA281" i="32"/>
  <c r="X281" i="32"/>
  <c r="X303" i="32"/>
  <c r="Y281" i="32"/>
  <c r="W42" i="32"/>
  <c r="AC319" i="32"/>
  <c r="Z319" i="32"/>
  <c r="AA319" i="32"/>
  <c r="X38" i="32"/>
  <c r="AB319" i="32"/>
  <c r="Y319" i="32"/>
  <c r="X319" i="32"/>
  <c r="X341" i="32"/>
  <c r="V70" i="32"/>
  <c r="W71" i="32"/>
  <c r="Y11" i="32"/>
  <c r="Y27" i="32"/>
  <c r="R30" i="32"/>
  <c r="N16" i="1"/>
  <c r="T21" i="32"/>
  <c r="T24" i="32"/>
  <c r="S28" i="32"/>
  <c r="S29" i="32"/>
  <c r="Q26" i="30"/>
  <c r="P6" i="30"/>
  <c r="P7" i="30"/>
  <c r="P15" i="30"/>
  <c r="P69" i="10"/>
  <c r="P70" i="10"/>
  <c r="P22" i="10"/>
  <c r="N12" i="29"/>
  <c r="U7" i="26"/>
  <c r="O8" i="26"/>
  <c r="P5" i="26"/>
  <c r="O26" i="29"/>
  <c r="O18" i="1"/>
  <c r="AQ80" i="19"/>
  <c r="Y29" i="11"/>
  <c r="R9" i="23"/>
  <c r="R7" i="23"/>
  <c r="U50" i="11"/>
  <c r="T59" i="11"/>
  <c r="T64" i="10"/>
  <c r="X54" i="11"/>
  <c r="U5" i="5"/>
  <c r="T20" i="12"/>
  <c r="R6" i="23"/>
  <c r="Q10" i="23"/>
  <c r="W63" i="11"/>
  <c r="W66" i="10"/>
  <c r="R8" i="23"/>
  <c r="N11" i="26"/>
  <c r="N14" i="26"/>
  <c r="M16" i="26"/>
  <c r="L17" i="1"/>
  <c r="X46" i="11"/>
  <c r="W18" i="11"/>
  <c r="P19" i="29"/>
  <c r="P22" i="29"/>
  <c r="S14" i="12"/>
  <c r="S15" i="12"/>
  <c r="S11" i="12"/>
  <c r="S12" i="12"/>
  <c r="S17" i="12"/>
  <c r="S18" i="12"/>
  <c r="S21" i="12"/>
  <c r="S8" i="12"/>
  <c r="S9" i="12"/>
  <c r="S5" i="12"/>
  <c r="S6" i="12"/>
  <c r="R20" i="29"/>
  <c r="X61" i="11"/>
  <c r="X65" i="10"/>
  <c r="X52" i="11"/>
  <c r="O15" i="23"/>
  <c r="O12" i="23"/>
  <c r="P5" i="23"/>
  <c r="P11" i="23"/>
  <c r="AE244" i="32"/>
  <c r="AT90" i="32"/>
  <c r="AU90" i="32"/>
  <c r="AV90" i="32"/>
  <c r="AW90" i="32"/>
  <c r="AX90" i="32"/>
  <c r="AY90" i="32"/>
  <c r="AZ90" i="32"/>
  <c r="BA90" i="32"/>
  <c r="BB90" i="32"/>
  <c r="BC90" i="32"/>
  <c r="BD90" i="32"/>
  <c r="BE90" i="32"/>
  <c r="BF90" i="32"/>
  <c r="BG90" i="32"/>
  <c r="BH90" i="32"/>
  <c r="BI90" i="32"/>
  <c r="AA244" i="32"/>
  <c r="Y34" i="32"/>
  <c r="AB244" i="32"/>
  <c r="AD244" i="32"/>
  <c r="AC244" i="32"/>
  <c r="AF244" i="32"/>
  <c r="Z244" i="32"/>
  <c r="Y244" i="32"/>
  <c r="Y265" i="32"/>
  <c r="AD320" i="32"/>
  <c r="Y320" i="32"/>
  <c r="Y341" i="32"/>
  <c r="AC320" i="32"/>
  <c r="AB320" i="32"/>
  <c r="AA320" i="32"/>
  <c r="Z320" i="32"/>
  <c r="Y38" i="32"/>
  <c r="X71" i="32"/>
  <c r="X42" i="32"/>
  <c r="AC358" i="32"/>
  <c r="Z358" i="32"/>
  <c r="AB358" i="32"/>
  <c r="AD358" i="32"/>
  <c r="AH358" i="32"/>
  <c r="AI358" i="32"/>
  <c r="AK358" i="32"/>
  <c r="Y358" i="32"/>
  <c r="Y379" i="32"/>
  <c r="AE358" i="32"/>
  <c r="AJ358" i="32"/>
  <c r="AM358" i="32"/>
  <c r="AA358" i="32"/>
  <c r="AG358" i="32"/>
  <c r="AF358" i="32"/>
  <c r="Y40" i="32"/>
  <c r="AL358" i="32"/>
  <c r="AN358" i="32"/>
  <c r="Z282" i="32"/>
  <c r="Y36" i="32"/>
  <c r="AA282" i="32"/>
  <c r="AB282" i="32"/>
  <c r="AD282" i="32"/>
  <c r="AC282" i="32"/>
  <c r="Y282" i="32"/>
  <c r="Y303" i="32"/>
  <c r="W70" i="32"/>
  <c r="Z11" i="32"/>
  <c r="Z27" i="32"/>
  <c r="U21" i="32"/>
  <c r="U24" i="32"/>
  <c r="T28" i="32"/>
  <c r="T29" i="32"/>
  <c r="S30" i="32"/>
  <c r="O16" i="1"/>
  <c r="Q6" i="30"/>
  <c r="Q7" i="30"/>
  <c r="Q22" i="10"/>
  <c r="Q15" i="30"/>
  <c r="Q69" i="10"/>
  <c r="Q70" i="10"/>
  <c r="Q49" i="24"/>
  <c r="P49" i="24"/>
  <c r="V7" i="26"/>
  <c r="V13" i="26"/>
  <c r="P8" i="26"/>
  <c r="Q5" i="26"/>
  <c r="Q8" i="26"/>
  <c r="W7" i="26"/>
  <c r="W13" i="26"/>
  <c r="Z29" i="11"/>
  <c r="Y61" i="11"/>
  <c r="Y65" i="10"/>
  <c r="Y52" i="11"/>
  <c r="P15" i="23"/>
  <c r="P12" i="23"/>
  <c r="Q5" i="23"/>
  <c r="Q11" i="23"/>
  <c r="R10" i="23"/>
  <c r="S6" i="23"/>
  <c r="S9" i="23"/>
  <c r="X18" i="11"/>
  <c r="Y46" i="11"/>
  <c r="T11" i="12"/>
  <c r="T12" i="12"/>
  <c r="T17" i="12"/>
  <c r="T18" i="12"/>
  <c r="T14" i="12"/>
  <c r="T15" i="12"/>
  <c r="T5" i="12"/>
  <c r="T6" i="12"/>
  <c r="T8" i="12"/>
  <c r="T9" i="12"/>
  <c r="T21" i="12"/>
  <c r="X63" i="11"/>
  <c r="X66" i="10"/>
  <c r="Y54" i="11"/>
  <c r="V50" i="11"/>
  <c r="O11" i="26"/>
  <c r="N16" i="26"/>
  <c r="M17" i="1"/>
  <c r="V5" i="5"/>
  <c r="U20" i="12"/>
  <c r="U59" i="11"/>
  <c r="U64" i="10"/>
  <c r="O12" i="29"/>
  <c r="S20" i="29"/>
  <c r="S8" i="23"/>
  <c r="S7" i="23"/>
  <c r="R26" i="30"/>
  <c r="S26" i="30"/>
  <c r="AD321" i="32"/>
  <c r="AB321" i="32"/>
  <c r="Z321" i="32"/>
  <c r="Z341" i="32"/>
  <c r="AE321" i="32"/>
  <c r="AC321" i="32"/>
  <c r="Z38" i="32"/>
  <c r="AA321" i="32"/>
  <c r="AA245" i="32"/>
  <c r="AB245" i="32"/>
  <c r="AF245" i="32"/>
  <c r="Z34" i="32"/>
  <c r="AC245" i="32"/>
  <c r="AG245" i="32"/>
  <c r="AD245" i="32"/>
  <c r="Z245" i="32"/>
  <c r="Z265" i="32"/>
  <c r="AE245" i="32"/>
  <c r="AT91" i="32"/>
  <c r="AU91" i="32"/>
  <c r="AV91" i="32"/>
  <c r="AW91" i="32"/>
  <c r="AX91" i="32"/>
  <c r="AY91" i="32"/>
  <c r="AZ91" i="32"/>
  <c r="BA91" i="32"/>
  <c r="BB91" i="32"/>
  <c r="BC91" i="32"/>
  <c r="BD91" i="32"/>
  <c r="BE91" i="32"/>
  <c r="BF91" i="32"/>
  <c r="BG91" i="32"/>
  <c r="BH91" i="32"/>
  <c r="BI91" i="32"/>
  <c r="BJ91" i="32"/>
  <c r="Y42" i="32"/>
  <c r="AA11" i="32"/>
  <c r="AA27" i="32"/>
  <c r="AJ359" i="32"/>
  <c r="AC359" i="32"/>
  <c r="Z40" i="32"/>
  <c r="AE359" i="32"/>
  <c r="Z359" i="32"/>
  <c r="Z379" i="32"/>
  <c r="AK359" i="32"/>
  <c r="AF359" i="32"/>
  <c r="AL359" i="32"/>
  <c r="AD359" i="32"/>
  <c r="AM359" i="32"/>
  <c r="AI359" i="32"/>
  <c r="AA359" i="32"/>
  <c r="AN359" i="32"/>
  <c r="AO359" i="32"/>
  <c r="AG359" i="32"/>
  <c r="AB359" i="32"/>
  <c r="AH359" i="32"/>
  <c r="AD283" i="32"/>
  <c r="AB283" i="32"/>
  <c r="AA283" i="32"/>
  <c r="AE283" i="32"/>
  <c r="AC283" i="32"/>
  <c r="Z283" i="32"/>
  <c r="Z303" i="32"/>
  <c r="Z36" i="32"/>
  <c r="Y71" i="32"/>
  <c r="T30" i="32"/>
  <c r="P16" i="1"/>
  <c r="U28" i="32"/>
  <c r="U29" i="32"/>
  <c r="V21" i="32"/>
  <c r="V24" i="32"/>
  <c r="R6" i="30"/>
  <c r="R7" i="30"/>
  <c r="R69" i="10"/>
  <c r="R70" i="10"/>
  <c r="R15" i="30"/>
  <c r="R22" i="10"/>
  <c r="R49" i="24"/>
  <c r="Q19" i="29"/>
  <c r="Q22" i="29"/>
  <c r="Q26" i="29"/>
  <c r="Q18" i="1"/>
  <c r="P26" i="29"/>
  <c r="P18" i="1"/>
  <c r="T20" i="29"/>
  <c r="O14" i="26"/>
  <c r="O16" i="26"/>
  <c r="N17" i="1"/>
  <c r="N17" i="30"/>
  <c r="R5" i="26"/>
  <c r="T6" i="23"/>
  <c r="S10" i="23"/>
  <c r="T8" i="23"/>
  <c r="AA29" i="11"/>
  <c r="R5" i="23"/>
  <c r="R11" i="23"/>
  <c r="Q12" i="23"/>
  <c r="Q15" i="23"/>
  <c r="Y63" i="11"/>
  <c r="Y66" i="10"/>
  <c r="W5" i="5"/>
  <c r="V20" i="12"/>
  <c r="P12" i="29"/>
  <c r="U8" i="12"/>
  <c r="U9" i="12"/>
  <c r="U17" i="12"/>
  <c r="U18" i="12"/>
  <c r="U21" i="12"/>
  <c r="U14" i="12"/>
  <c r="U15" i="12"/>
  <c r="U11" i="12"/>
  <c r="U12" i="12"/>
  <c r="U5" i="12"/>
  <c r="U6" i="12"/>
  <c r="W50" i="11"/>
  <c r="Z61" i="11"/>
  <c r="Z65" i="10"/>
  <c r="Z52" i="11"/>
  <c r="Z54" i="11"/>
  <c r="Z46" i="11"/>
  <c r="Y18" i="11"/>
  <c r="T7" i="23"/>
  <c r="V59" i="11"/>
  <c r="V64" i="10"/>
  <c r="T9" i="23"/>
  <c r="X70" i="32"/>
  <c r="Z71" i="32"/>
  <c r="AF322" i="32"/>
  <c r="AC322" i="32"/>
  <c r="AE322" i="32"/>
  <c r="AD322" i="32"/>
  <c r="AA322" i="32"/>
  <c r="AA341" i="32"/>
  <c r="AA38" i="32"/>
  <c r="AB322" i="32"/>
  <c r="AB284" i="32"/>
  <c r="AA36" i="32"/>
  <c r="AA284" i="32"/>
  <c r="AA303" i="32"/>
  <c r="AE284" i="32"/>
  <c r="AF284" i="32"/>
  <c r="AD284" i="32"/>
  <c r="AC284" i="32"/>
  <c r="AB11" i="32"/>
  <c r="AB27" i="32"/>
  <c r="AA246" i="32"/>
  <c r="AA265" i="32"/>
  <c r="AF246" i="32"/>
  <c r="AH246" i="32"/>
  <c r="AD246" i="32"/>
  <c r="AC246" i="32"/>
  <c r="AT92" i="32"/>
  <c r="AU92" i="32"/>
  <c r="AV92" i="32"/>
  <c r="AW92" i="32"/>
  <c r="AX92" i="32"/>
  <c r="AY92" i="32"/>
  <c r="AZ92" i="32"/>
  <c r="BA92" i="32"/>
  <c r="BB92" i="32"/>
  <c r="BC92" i="32"/>
  <c r="BD92" i="32"/>
  <c r="BE92" i="32"/>
  <c r="BF92" i="32"/>
  <c r="BG92" i="32"/>
  <c r="BH92" i="32"/>
  <c r="BI92" i="32"/>
  <c r="BJ92" i="32"/>
  <c r="BK92" i="32"/>
  <c r="AE246" i="32"/>
  <c r="AG246" i="32"/>
  <c r="AA34" i="32"/>
  <c r="AB246" i="32"/>
  <c r="AJ360" i="32"/>
  <c r="AF360" i="32"/>
  <c r="AA40" i="32"/>
  <c r="AL360" i="32"/>
  <c r="AD360" i="32"/>
  <c r="AO360" i="32"/>
  <c r="AE360" i="32"/>
  <c r="AP360" i="32"/>
  <c r="AM360" i="32"/>
  <c r="AG360" i="32"/>
  <c r="AC360" i="32"/>
  <c r="AA360" i="32"/>
  <c r="AA379" i="32"/>
  <c r="AH360" i="32"/>
  <c r="AN360" i="32"/>
  <c r="AB360" i="32"/>
  <c r="AI360" i="32"/>
  <c r="AK360" i="32"/>
  <c r="Z42" i="32"/>
  <c r="U30" i="32"/>
  <c r="Q16" i="1"/>
  <c r="T26" i="30"/>
  <c r="V28" i="32"/>
  <c r="V29" i="32"/>
  <c r="W21" i="32"/>
  <c r="W24" i="32"/>
  <c r="R8" i="26"/>
  <c r="S5" i="26"/>
  <c r="X7" i="26"/>
  <c r="X13" i="26"/>
  <c r="R19" i="29"/>
  <c r="R22" i="29"/>
  <c r="R26" i="29"/>
  <c r="R18" i="1"/>
  <c r="S15" i="30"/>
  <c r="S6" i="30"/>
  <c r="S7" i="30"/>
  <c r="O17" i="30"/>
  <c r="S69" i="10"/>
  <c r="S70" i="10"/>
  <c r="S22" i="10"/>
  <c r="P11" i="26"/>
  <c r="P14" i="26"/>
  <c r="Q11" i="26"/>
  <c r="Q14" i="26"/>
  <c r="U20" i="29"/>
  <c r="U8" i="23"/>
  <c r="U9" i="23"/>
  <c r="P17" i="30"/>
  <c r="W59" i="11"/>
  <c r="W64" i="10"/>
  <c r="X5" i="5"/>
  <c r="W20" i="12"/>
  <c r="Q12" i="29"/>
  <c r="V17" i="12"/>
  <c r="V18" i="12"/>
  <c r="V5" i="12"/>
  <c r="V6" i="12"/>
  <c r="V21" i="12"/>
  <c r="V8" i="12"/>
  <c r="V9" i="12"/>
  <c r="V14" i="12"/>
  <c r="V15" i="12"/>
  <c r="V11" i="12"/>
  <c r="V12" i="12"/>
  <c r="R12" i="23"/>
  <c r="R15" i="23"/>
  <c r="S5" i="23"/>
  <c r="S11" i="23"/>
  <c r="AA54" i="11"/>
  <c r="U7" i="23"/>
  <c r="X50" i="11"/>
  <c r="Z63" i="11"/>
  <c r="Z66" i="10"/>
  <c r="AA61" i="11"/>
  <c r="AA65" i="10"/>
  <c r="AA52" i="11"/>
  <c r="U6" i="23"/>
  <c r="T10" i="23"/>
  <c r="AB29" i="11"/>
  <c r="AA46" i="11"/>
  <c r="Z18" i="11"/>
  <c r="Y70" i="32"/>
  <c r="AF285" i="32"/>
  <c r="AE285" i="32"/>
  <c r="AB285" i="32"/>
  <c r="AB303" i="32"/>
  <c r="AB36" i="32"/>
  <c r="AG285" i="32"/>
  <c r="AC285" i="32"/>
  <c r="AD285" i="32"/>
  <c r="AE323" i="32"/>
  <c r="AF323" i="32"/>
  <c r="AD323" i="32"/>
  <c r="AB323" i="32"/>
  <c r="AB341" i="32"/>
  <c r="AC323" i="32"/>
  <c r="AB38" i="32"/>
  <c r="AG323" i="32"/>
  <c r="AB247" i="32"/>
  <c r="AB265" i="32"/>
  <c r="AC247" i="32"/>
  <c r="AG247" i="32"/>
  <c r="AD247" i="32"/>
  <c r="AH247" i="32"/>
  <c r="AT93" i="32"/>
  <c r="AU93" i="32"/>
  <c r="AV93" i="32"/>
  <c r="AW93" i="32"/>
  <c r="AX93" i="32"/>
  <c r="AY93" i="32"/>
  <c r="AZ93" i="32"/>
  <c r="BA93" i="32"/>
  <c r="BB93" i="32"/>
  <c r="BC93" i="32"/>
  <c r="BD93" i="32"/>
  <c r="BE93" i="32"/>
  <c r="BF93" i="32"/>
  <c r="BG93" i="32"/>
  <c r="BH93" i="32"/>
  <c r="BI93" i="32"/>
  <c r="BJ93" i="32"/>
  <c r="BK93" i="32"/>
  <c r="BL93" i="32"/>
  <c r="AB34" i="32"/>
  <c r="AF247" i="32"/>
  <c r="AE247" i="32"/>
  <c r="AI247" i="32"/>
  <c r="AE361" i="32"/>
  <c r="AM361" i="32"/>
  <c r="AB40" i="32"/>
  <c r="AC361" i="32"/>
  <c r="AL361" i="32"/>
  <c r="AG361" i="32"/>
  <c r="AO361" i="32"/>
  <c r="AB361" i="32"/>
  <c r="AB379" i="32"/>
  <c r="AI361" i="32"/>
  <c r="AJ361" i="32"/>
  <c r="AF361" i="32"/>
  <c r="AP361" i="32"/>
  <c r="AN361" i="32"/>
  <c r="AD361" i="32"/>
  <c r="AK361" i="32"/>
  <c r="AQ361" i="32"/>
  <c r="AH361" i="32"/>
  <c r="AA71" i="32"/>
  <c r="AA42" i="32"/>
  <c r="AC11" i="32"/>
  <c r="AC27" i="32"/>
  <c r="X21" i="32"/>
  <c r="X24" i="32"/>
  <c r="W28" i="32"/>
  <c r="W29" i="32"/>
  <c r="V30" i="32"/>
  <c r="R16" i="1"/>
  <c r="U26" i="30"/>
  <c r="Y13" i="26"/>
  <c r="Y7" i="26"/>
  <c r="S8" i="26"/>
  <c r="T5" i="26"/>
  <c r="T8" i="26"/>
  <c r="Q17" i="30"/>
  <c r="P16" i="26"/>
  <c r="O17" i="1"/>
  <c r="S19" i="29"/>
  <c r="S22" i="29"/>
  <c r="U15" i="30"/>
  <c r="T6" i="30"/>
  <c r="T7" i="30"/>
  <c r="S49" i="24"/>
  <c r="T22" i="10"/>
  <c r="T69" i="10"/>
  <c r="T70" i="10"/>
  <c r="V7" i="23"/>
  <c r="V20" i="29"/>
  <c r="V9" i="23"/>
  <c r="S15" i="23"/>
  <c r="T5" i="23"/>
  <c r="T11" i="23"/>
  <c r="S12" i="23"/>
  <c r="T49" i="24"/>
  <c r="W14" i="12"/>
  <c r="W15" i="12"/>
  <c r="W21" i="12"/>
  <c r="W5" i="12"/>
  <c r="W6" i="12"/>
  <c r="W11" i="12"/>
  <c r="W12" i="12"/>
  <c r="W8" i="12"/>
  <c r="W9" i="12"/>
  <c r="W17" i="12"/>
  <c r="W18" i="12"/>
  <c r="V8" i="23"/>
  <c r="V6" i="23"/>
  <c r="U10" i="23"/>
  <c r="R11" i="26"/>
  <c r="Q16" i="26"/>
  <c r="P17" i="1"/>
  <c r="AC29" i="11"/>
  <c r="AA63" i="11"/>
  <c r="AA66" i="10"/>
  <c r="AB54" i="11"/>
  <c r="X20" i="12"/>
  <c r="Y5" i="5"/>
  <c r="AB61" i="11"/>
  <c r="AB65" i="10"/>
  <c r="AB52" i="11"/>
  <c r="AB46" i="11"/>
  <c r="AA18" i="11"/>
  <c r="R12" i="29"/>
  <c r="Z7" i="26"/>
  <c r="Z13" i="26"/>
  <c r="X59" i="11"/>
  <c r="X64" i="10"/>
  <c r="Y50" i="11"/>
  <c r="Z70" i="32"/>
  <c r="AA70" i="32"/>
  <c r="AO362" i="32"/>
  <c r="AK362" i="32"/>
  <c r="AF362" i="32"/>
  <c r="AM362" i="32"/>
  <c r="AE362" i="32"/>
  <c r="AC362" i="32"/>
  <c r="AC379" i="32"/>
  <c r="AH362" i="32"/>
  <c r="AL362" i="32"/>
  <c r="AN362" i="32"/>
  <c r="AI362" i="32"/>
  <c r="AC40" i="32"/>
  <c r="AP362" i="32"/>
  <c r="AJ362" i="32"/>
  <c r="AG362" i="32"/>
  <c r="AQ362" i="32"/>
  <c r="AR362" i="32"/>
  <c r="AD362" i="32"/>
  <c r="AD11" i="32"/>
  <c r="AD27" i="32"/>
  <c r="AB71" i="32"/>
  <c r="AF286" i="32"/>
  <c r="AC286" i="32"/>
  <c r="AC303" i="32"/>
  <c r="AD286" i="32"/>
  <c r="AH286" i="32"/>
  <c r="AC36" i="32"/>
  <c r="AE286" i="32"/>
  <c r="AG286" i="32"/>
  <c r="AE248" i="32"/>
  <c r="AJ248" i="32"/>
  <c r="AH248" i="32"/>
  <c r="AI248" i="32"/>
  <c r="AC248" i="32"/>
  <c r="AC265" i="32"/>
  <c r="AT94" i="32"/>
  <c r="AU94" i="32"/>
  <c r="AV94" i="32"/>
  <c r="AW94" i="32"/>
  <c r="AX94" i="32"/>
  <c r="AY94" i="32"/>
  <c r="AZ94" i="32"/>
  <c r="BA94" i="32"/>
  <c r="BB94" i="32"/>
  <c r="BC94" i="32"/>
  <c r="BD94" i="32"/>
  <c r="BE94" i="32"/>
  <c r="BF94" i="32"/>
  <c r="BG94" i="32"/>
  <c r="BH94" i="32"/>
  <c r="BI94" i="32"/>
  <c r="BJ94" i="32"/>
  <c r="BK94" i="32"/>
  <c r="BL94" i="32"/>
  <c r="BM94" i="32"/>
  <c r="AF248" i="32"/>
  <c r="AD248" i="32"/>
  <c r="AC34" i="32"/>
  <c r="AG248" i="32"/>
  <c r="AD324" i="32"/>
  <c r="AC324" i="32"/>
  <c r="AC341" i="32"/>
  <c r="AF324" i="32"/>
  <c r="AG324" i="32"/>
  <c r="AC38" i="32"/>
  <c r="AH324" i="32"/>
  <c r="AE324" i="32"/>
  <c r="AB42" i="32"/>
  <c r="X28" i="32"/>
  <c r="X29" i="32"/>
  <c r="Y21" i="32"/>
  <c r="Y24" i="32"/>
  <c r="W30" i="32"/>
  <c r="S16" i="1"/>
  <c r="V26" i="30"/>
  <c r="R14" i="26"/>
  <c r="S11" i="26"/>
  <c r="U6" i="30"/>
  <c r="U7" i="30"/>
  <c r="U22" i="10"/>
  <c r="T15" i="30"/>
  <c r="U69" i="10"/>
  <c r="U70" i="10"/>
  <c r="S26" i="29"/>
  <c r="S18" i="1"/>
  <c r="T19" i="29"/>
  <c r="T22" i="29"/>
  <c r="T26" i="29"/>
  <c r="T18" i="1"/>
  <c r="W20" i="29"/>
  <c r="W9" i="23"/>
  <c r="AC54" i="11"/>
  <c r="U5" i="23"/>
  <c r="U11" i="23"/>
  <c r="T15" i="23"/>
  <c r="T12" i="23"/>
  <c r="Z50" i="11"/>
  <c r="U5" i="26"/>
  <c r="AB63" i="11"/>
  <c r="AB66" i="10"/>
  <c r="AC46" i="11"/>
  <c r="AB18" i="11"/>
  <c r="AD29" i="11"/>
  <c r="Y59" i="11"/>
  <c r="Y64" i="10"/>
  <c r="S12" i="29"/>
  <c r="X11" i="12"/>
  <c r="X12" i="12"/>
  <c r="X21" i="12"/>
  <c r="X14" i="12"/>
  <c r="X15" i="12"/>
  <c r="X17" i="12"/>
  <c r="X18" i="12"/>
  <c r="X8" i="12"/>
  <c r="X9" i="12"/>
  <c r="X5" i="12"/>
  <c r="X6" i="12"/>
  <c r="Y20" i="12"/>
  <c r="Z5" i="5"/>
  <c r="AC61" i="11"/>
  <c r="AC65" i="10"/>
  <c r="AC52" i="11"/>
  <c r="V10" i="23"/>
  <c r="AT95" i="32"/>
  <c r="AU95" i="32"/>
  <c r="AV95" i="32"/>
  <c r="AW95" i="32"/>
  <c r="AX95" i="32"/>
  <c r="AY95" i="32"/>
  <c r="AZ95" i="32"/>
  <c r="BA95" i="32"/>
  <c r="BB95" i="32"/>
  <c r="BC95" i="32"/>
  <c r="BD95" i="32"/>
  <c r="BE95" i="32"/>
  <c r="BF95" i="32"/>
  <c r="BG95" i="32"/>
  <c r="BH95" i="32"/>
  <c r="BI95" i="32"/>
  <c r="BJ95" i="32"/>
  <c r="BK95" i="32"/>
  <c r="BL95" i="32"/>
  <c r="BM95" i="32"/>
  <c r="BN95" i="32"/>
  <c r="AJ249" i="32"/>
  <c r="AD34" i="32"/>
  <c r="AG249" i="32"/>
  <c r="AD249" i="32"/>
  <c r="AD265" i="32"/>
  <c r="AH249" i="32"/>
  <c r="AI249" i="32"/>
  <c r="AK249" i="32"/>
  <c r="AF249" i="32"/>
  <c r="AE249" i="32"/>
  <c r="AD38" i="32"/>
  <c r="AG325" i="32"/>
  <c r="AI325" i="32"/>
  <c r="AE325" i="32"/>
  <c r="AH325" i="32"/>
  <c r="AD325" i="32"/>
  <c r="AD341" i="32"/>
  <c r="AF325" i="32"/>
  <c r="AQ363" i="32"/>
  <c r="AL363" i="32"/>
  <c r="AF363" i="32"/>
  <c r="AO363" i="32"/>
  <c r="AJ363" i="32"/>
  <c r="AI363" i="32"/>
  <c r="AR363" i="32"/>
  <c r="AG363" i="32"/>
  <c r="AS363" i="32"/>
  <c r="AN363" i="32"/>
  <c r="AH363" i="32"/>
  <c r="AM363" i="32"/>
  <c r="AE363" i="32"/>
  <c r="AP363" i="32"/>
  <c r="AK363" i="32"/>
  <c r="AD40" i="32"/>
  <c r="AD363" i="32"/>
  <c r="AD379" i="32"/>
  <c r="AC71" i="32"/>
  <c r="AE11" i="32"/>
  <c r="AE27" i="32"/>
  <c r="AD36" i="32"/>
  <c r="AI287" i="32"/>
  <c r="AG287" i="32"/>
  <c r="AE287" i="32"/>
  <c r="AF287" i="32"/>
  <c r="AH287" i="32"/>
  <c r="AD287" i="32"/>
  <c r="AD303" i="32"/>
  <c r="AC42" i="32"/>
  <c r="X30" i="32"/>
  <c r="T16" i="1"/>
  <c r="Z21" i="32"/>
  <c r="Z24" i="32"/>
  <c r="Y28" i="32"/>
  <c r="Y29" i="32"/>
  <c r="AB7" i="26"/>
  <c r="R17" i="30"/>
  <c r="S14" i="26"/>
  <c r="T11" i="26"/>
  <c r="T14" i="26"/>
  <c r="R16" i="26"/>
  <c r="Q17" i="1"/>
  <c r="V15" i="30"/>
  <c r="AA13" i="26"/>
  <c r="V22" i="10"/>
  <c r="AA7" i="26"/>
  <c r="U8" i="26"/>
  <c r="V5" i="26"/>
  <c r="V69" i="10"/>
  <c r="V70" i="10"/>
  <c r="V49" i="24"/>
  <c r="U49" i="24"/>
  <c r="V6" i="30"/>
  <c r="V7" i="30"/>
  <c r="U19" i="29"/>
  <c r="U22" i="29"/>
  <c r="U26" i="29"/>
  <c r="U18" i="1"/>
  <c r="W6" i="23"/>
  <c r="W7" i="23"/>
  <c r="W8" i="23"/>
  <c r="X9" i="23"/>
  <c r="S17" i="30"/>
  <c r="V5" i="23"/>
  <c r="V11" i="23"/>
  <c r="U12" i="23"/>
  <c r="U15" i="23"/>
  <c r="Z59" i="11"/>
  <c r="Z64" i="10"/>
  <c r="AD61" i="11"/>
  <c r="AD65" i="10"/>
  <c r="AD52" i="11"/>
  <c r="AE29" i="11"/>
  <c r="AD54" i="11"/>
  <c r="Y21" i="12"/>
  <c r="Y8" i="12"/>
  <c r="Y9" i="12"/>
  <c r="Y11" i="12"/>
  <c r="Y12" i="12"/>
  <c r="Y14" i="12"/>
  <c r="Y15" i="12"/>
  <c r="Y5" i="12"/>
  <c r="Y6" i="12"/>
  <c r="Y17" i="12"/>
  <c r="Y18" i="12"/>
  <c r="AC18" i="11"/>
  <c r="AD46" i="11"/>
  <c r="AC63" i="11"/>
  <c r="AC66" i="10"/>
  <c r="AA50" i="11"/>
  <c r="Z20" i="12"/>
  <c r="AA5" i="5"/>
  <c r="X20" i="29"/>
  <c r="W26" i="30"/>
  <c r="AB70" i="32"/>
  <c r="AD42" i="32"/>
  <c r="AK250" i="32"/>
  <c r="AT96" i="32"/>
  <c r="AU96" i="32"/>
  <c r="AV96" i="32"/>
  <c r="AW96" i="32"/>
  <c r="AX96" i="32"/>
  <c r="AY96" i="32"/>
  <c r="AZ96" i="32"/>
  <c r="BA96" i="32"/>
  <c r="BB96" i="32"/>
  <c r="BC96" i="32"/>
  <c r="BD96" i="32"/>
  <c r="BE96" i="32"/>
  <c r="BF96" i="32"/>
  <c r="BG96" i="32"/>
  <c r="BH96" i="32"/>
  <c r="BI96" i="32"/>
  <c r="BJ96" i="32"/>
  <c r="BK96" i="32"/>
  <c r="BL96" i="32"/>
  <c r="BM96" i="32"/>
  <c r="BN96" i="32"/>
  <c r="BO96" i="32"/>
  <c r="AE34" i="32"/>
  <c r="AH250" i="32"/>
  <c r="AE250" i="32"/>
  <c r="AE265" i="32"/>
  <c r="AF250" i="32"/>
  <c r="AG250" i="32"/>
  <c r="AI250" i="32"/>
  <c r="AJ250" i="32"/>
  <c r="AL250" i="32"/>
  <c r="AJ288" i="32"/>
  <c r="AE36" i="32"/>
  <c r="AG288" i="32"/>
  <c r="AH288" i="32"/>
  <c r="AI288" i="32"/>
  <c r="AF288" i="32"/>
  <c r="AE288" i="32"/>
  <c r="AE303" i="32"/>
  <c r="AF27" i="32"/>
  <c r="AF11" i="32"/>
  <c r="AD71" i="32"/>
  <c r="AJ364" i="32"/>
  <c r="AM364" i="32"/>
  <c r="AN364" i="32"/>
  <c r="AP364" i="32"/>
  <c r="AL364" i="32"/>
  <c r="AF364" i="32"/>
  <c r="AG364" i="32"/>
  <c r="AQ364" i="32"/>
  <c r="AE40" i="32"/>
  <c r="AS364" i="32"/>
  <c r="AE364" i="32"/>
  <c r="AE379" i="32"/>
  <c r="AT364" i="32"/>
  <c r="AH364" i="32"/>
  <c r="AK364" i="32"/>
  <c r="AI364" i="32"/>
  <c r="AO364" i="32"/>
  <c r="AR364" i="32"/>
  <c r="AG326" i="32"/>
  <c r="AJ326" i="32"/>
  <c r="AE38" i="32"/>
  <c r="AI326" i="32"/>
  <c r="AE326" i="32"/>
  <c r="AE341" i="32"/>
  <c r="AF326" i="32"/>
  <c r="AH326" i="32"/>
  <c r="X26" i="30"/>
  <c r="Y30" i="32"/>
  <c r="U16" i="1"/>
  <c r="Z28" i="32"/>
  <c r="Z29" i="32"/>
  <c r="AA21" i="32"/>
  <c r="AA24" i="32"/>
  <c r="AB13" i="26"/>
  <c r="V8" i="26"/>
  <c r="W5" i="26"/>
  <c r="W8" i="26"/>
  <c r="S16" i="26"/>
  <c r="R17" i="1"/>
  <c r="T12" i="29"/>
  <c r="W22" i="10"/>
  <c r="W69" i="10"/>
  <c r="W70" i="10"/>
  <c r="V19" i="29"/>
  <c r="V22" i="29"/>
  <c r="W6" i="30"/>
  <c r="W7" i="30"/>
  <c r="W10" i="23"/>
  <c r="X7" i="23"/>
  <c r="Y7" i="23"/>
  <c r="X6" i="23"/>
  <c r="Y6" i="23"/>
  <c r="X8" i="23"/>
  <c r="Y20" i="29"/>
  <c r="Y9" i="23"/>
  <c r="U11" i="26"/>
  <c r="T16" i="26"/>
  <c r="S17" i="1"/>
  <c r="AF29" i="11"/>
  <c r="AE52" i="11"/>
  <c r="AE61" i="11"/>
  <c r="AE65" i="10"/>
  <c r="Z21" i="12"/>
  <c r="Z17" i="12"/>
  <c r="Z18" i="12"/>
  <c r="Z5" i="12"/>
  <c r="Z6" i="12"/>
  <c r="Z11" i="12"/>
  <c r="Z12" i="12"/>
  <c r="Z8" i="12"/>
  <c r="Z9" i="12"/>
  <c r="Z14" i="12"/>
  <c r="Z15" i="12"/>
  <c r="AE46" i="11"/>
  <c r="AD18" i="11"/>
  <c r="AA20" i="12"/>
  <c r="AB5" i="5"/>
  <c r="AB50" i="11"/>
  <c r="AE54" i="11"/>
  <c r="AC7" i="26"/>
  <c r="AC13" i="26"/>
  <c r="AD63" i="11"/>
  <c r="AD66" i="10"/>
  <c r="AA59" i="11"/>
  <c r="AA64" i="10"/>
  <c r="V12" i="23"/>
  <c r="V15" i="23"/>
  <c r="W5" i="23"/>
  <c r="AC70" i="32"/>
  <c r="AE71" i="32"/>
  <c r="AM251" i="32"/>
  <c r="AG251" i="32"/>
  <c r="AH251" i="32"/>
  <c r="AL251" i="32"/>
  <c r="AT97" i="32"/>
  <c r="AU97" i="32"/>
  <c r="AV97" i="32"/>
  <c r="AW97" i="32"/>
  <c r="AX97" i="32"/>
  <c r="AY97" i="32"/>
  <c r="AZ97" i="32"/>
  <c r="BA97" i="32"/>
  <c r="BB97" i="32"/>
  <c r="BC97" i="32"/>
  <c r="BD97" i="32"/>
  <c r="BE97" i="32"/>
  <c r="BF97" i="32"/>
  <c r="BG97" i="32"/>
  <c r="BH97" i="32"/>
  <c r="BI97" i="32"/>
  <c r="BJ97" i="32"/>
  <c r="BK97" i="32"/>
  <c r="BL97" i="32"/>
  <c r="BM97" i="32"/>
  <c r="BN97" i="32"/>
  <c r="BO97" i="32"/>
  <c r="BP97" i="32"/>
  <c r="AJ251" i="32"/>
  <c r="AK251" i="32"/>
  <c r="AF251" i="32"/>
  <c r="AF265" i="32"/>
  <c r="AI251" i="32"/>
  <c r="AF34" i="32"/>
  <c r="AE42" i="32"/>
  <c r="AG27" i="32"/>
  <c r="AG11" i="32"/>
  <c r="AR365" i="32"/>
  <c r="AO365" i="32"/>
  <c r="AK365" i="32"/>
  <c r="AQ365" i="32"/>
  <c r="AH365" i="32"/>
  <c r="AJ365" i="32"/>
  <c r="AS365" i="32"/>
  <c r="AF40" i="32"/>
  <c r="AL365" i="32"/>
  <c r="AP365" i="32"/>
  <c r="AU365" i="32"/>
  <c r="AM365" i="32"/>
  <c r="AF365" i="32"/>
  <c r="AF379" i="32"/>
  <c r="AT365" i="32"/>
  <c r="AI365" i="32"/>
  <c r="AN365" i="32"/>
  <c r="AG365" i="32"/>
  <c r="AH327" i="32"/>
  <c r="AF38" i="32"/>
  <c r="AG327" i="32"/>
  <c r="AJ327" i="32"/>
  <c r="AK327" i="32"/>
  <c r="AF327" i="32"/>
  <c r="AF341" i="32"/>
  <c r="AI327" i="32"/>
  <c r="AF289" i="32"/>
  <c r="AF303" i="32"/>
  <c r="AH289" i="32"/>
  <c r="AF36" i="32"/>
  <c r="AJ289" i="32"/>
  <c r="AG289" i="32"/>
  <c r="AI289" i="32"/>
  <c r="AK289" i="32"/>
  <c r="AB21" i="32"/>
  <c r="AB24" i="32"/>
  <c r="AA28" i="32"/>
  <c r="AA29" i="32"/>
  <c r="V16" i="1"/>
  <c r="Z30" i="32"/>
  <c r="Y26" i="30"/>
  <c r="U12" i="29"/>
  <c r="W49" i="24"/>
  <c r="U14" i="26"/>
  <c r="V11" i="26"/>
  <c r="T17" i="30"/>
  <c r="V26" i="29"/>
  <c r="V18" i="1"/>
  <c r="W19" i="29"/>
  <c r="W22" i="29"/>
  <c r="W26" i="29"/>
  <c r="W18" i="1"/>
  <c r="W11" i="23"/>
  <c r="W15" i="23"/>
  <c r="AD13" i="26"/>
  <c r="W15" i="30"/>
  <c r="X6" i="30"/>
  <c r="X7" i="30"/>
  <c r="X10" i="23"/>
  <c r="Y8" i="23"/>
  <c r="Z8" i="23"/>
  <c r="X22" i="10"/>
  <c r="X49" i="24"/>
  <c r="X15" i="30"/>
  <c r="X69" i="10"/>
  <c r="X70" i="10"/>
  <c r="Z9" i="23"/>
  <c r="AF61" i="11"/>
  <c r="AF65" i="10"/>
  <c r="AF52" i="11"/>
  <c r="Z20" i="29"/>
  <c r="AG29" i="11"/>
  <c r="AB20" i="12"/>
  <c r="AC5" i="5"/>
  <c r="AC50" i="11"/>
  <c r="X5" i="26"/>
  <c r="AE63" i="11"/>
  <c r="AE66" i="10"/>
  <c r="AA14" i="12"/>
  <c r="AA15" i="12"/>
  <c r="AA17" i="12"/>
  <c r="AA18" i="12"/>
  <c r="AA8" i="12"/>
  <c r="AA9" i="12"/>
  <c r="AA5" i="12"/>
  <c r="AA6" i="12"/>
  <c r="AA21" i="12"/>
  <c r="AA11" i="12"/>
  <c r="AA12" i="12"/>
  <c r="Z6" i="23"/>
  <c r="AB59" i="11"/>
  <c r="AB64" i="10"/>
  <c r="AE18" i="11"/>
  <c r="AF46" i="11"/>
  <c r="Z7" i="23"/>
  <c r="AF54" i="11"/>
  <c r="AI290" i="32"/>
  <c r="AG36" i="32"/>
  <c r="AH290" i="32"/>
  <c r="AG290" i="32"/>
  <c r="AG303" i="32"/>
  <c r="AK290" i="32"/>
  <c r="AJ290" i="32"/>
  <c r="AL290" i="32"/>
  <c r="AF71" i="32"/>
  <c r="AU366" i="32"/>
  <c r="AJ366" i="32"/>
  <c r="AO366" i="32"/>
  <c r="AK366" i="32"/>
  <c r="AI366" i="32"/>
  <c r="AV366" i="32"/>
  <c r="AS366" i="32"/>
  <c r="AQ366" i="32"/>
  <c r="AP366" i="32"/>
  <c r="AM366" i="32"/>
  <c r="AG40" i="32"/>
  <c r="AH366" i="32"/>
  <c r="AL366" i="32"/>
  <c r="AT366" i="32"/>
  <c r="AR366" i="32"/>
  <c r="AN366" i="32"/>
  <c r="AG366" i="32"/>
  <c r="AG379" i="32"/>
  <c r="AD70" i="32"/>
  <c r="AF42" i="32"/>
  <c r="AG34" i="32"/>
  <c r="AJ252" i="32"/>
  <c r="AM252" i="32"/>
  <c r="AL252" i="32"/>
  <c r="AH252" i="32"/>
  <c r="AI252" i="32"/>
  <c r="AT98" i="32"/>
  <c r="AU98" i="32"/>
  <c r="AV98" i="32"/>
  <c r="AW98" i="32"/>
  <c r="AX98" i="32"/>
  <c r="AY98" i="32"/>
  <c r="AZ98" i="32"/>
  <c r="BA98" i="32"/>
  <c r="BB98" i="32"/>
  <c r="BC98" i="32"/>
  <c r="BD98" i="32"/>
  <c r="BE98" i="32"/>
  <c r="BF98" i="32"/>
  <c r="BG98" i="32"/>
  <c r="BH98" i="32"/>
  <c r="BI98" i="32"/>
  <c r="BJ98" i="32"/>
  <c r="BK98" i="32"/>
  <c r="BL98" i="32"/>
  <c r="BM98" i="32"/>
  <c r="BN98" i="32"/>
  <c r="BO98" i="32"/>
  <c r="BP98" i="32"/>
  <c r="BQ98" i="32"/>
  <c r="AN252" i="32"/>
  <c r="AG252" i="32"/>
  <c r="AG265" i="32"/>
  <c r="AK252" i="32"/>
  <c r="AK328" i="32"/>
  <c r="AG328" i="32"/>
  <c r="AG341" i="32"/>
  <c r="AL328" i="32"/>
  <c r="AJ328" i="32"/>
  <c r="AG38" i="32"/>
  <c r="AI328" i="32"/>
  <c r="AH328" i="32"/>
  <c r="AH27" i="32"/>
  <c r="AH11" i="32"/>
  <c r="AA30" i="32"/>
  <c r="W16" i="1"/>
  <c r="AC21" i="32"/>
  <c r="AC24" i="32"/>
  <c r="AB28" i="32"/>
  <c r="AB29" i="32"/>
  <c r="Z26" i="30"/>
  <c r="U17" i="30"/>
  <c r="V14" i="26"/>
  <c r="W11" i="26"/>
  <c r="W14" i="26"/>
  <c r="W12" i="29"/>
  <c r="U16" i="26"/>
  <c r="T17" i="1"/>
  <c r="V12" i="29"/>
  <c r="AD7" i="26"/>
  <c r="W12" i="23"/>
  <c r="X5" i="23"/>
  <c r="X11" i="23"/>
  <c r="X15" i="23"/>
  <c r="X19" i="29"/>
  <c r="X22" i="29"/>
  <c r="X26" i="29"/>
  <c r="X18" i="1"/>
  <c r="X8" i="26"/>
  <c r="Y5" i="26"/>
  <c r="Y10" i="23"/>
  <c r="Y69" i="10"/>
  <c r="Y70" i="10"/>
  <c r="Z15" i="30"/>
  <c r="Y22" i="10"/>
  <c r="Y6" i="30"/>
  <c r="Y7" i="30"/>
  <c r="Y49" i="24"/>
  <c r="AA9" i="23"/>
  <c r="AA7" i="23"/>
  <c r="AA8" i="23"/>
  <c r="AH29" i="11"/>
  <c r="AF63" i="11"/>
  <c r="AF66" i="10"/>
  <c r="AA6" i="23"/>
  <c r="Z10" i="23"/>
  <c r="AD50" i="11"/>
  <c r="AA20" i="29"/>
  <c r="AG46" i="11"/>
  <c r="AF18" i="11"/>
  <c r="AC59" i="11"/>
  <c r="AC64" i="10"/>
  <c r="AD5" i="5"/>
  <c r="AC20" i="12"/>
  <c r="AB11" i="12"/>
  <c r="AB12" i="12"/>
  <c r="AB17" i="12"/>
  <c r="AB18" i="12"/>
  <c r="AB8" i="12"/>
  <c r="AB9" i="12"/>
  <c r="AB5" i="12"/>
  <c r="AB6" i="12"/>
  <c r="AB14" i="12"/>
  <c r="AB15" i="12"/>
  <c r="AB21" i="12"/>
  <c r="AG61" i="11"/>
  <c r="AG65" i="10"/>
  <c r="AG52" i="11"/>
  <c r="AG54" i="11"/>
  <c r="V17" i="30"/>
  <c r="AF70" i="32"/>
  <c r="AE70" i="32"/>
  <c r="AI27" i="32"/>
  <c r="AI11" i="32"/>
  <c r="AL291" i="32"/>
  <c r="AK291" i="32"/>
  <c r="AH291" i="32"/>
  <c r="AH303" i="32"/>
  <c r="AH36" i="32"/>
  <c r="AM291" i="32"/>
  <c r="AJ291" i="32"/>
  <c r="AI291" i="32"/>
  <c r="AG71" i="32"/>
  <c r="AQ367" i="32"/>
  <c r="AS367" i="32"/>
  <c r="AT367" i="32"/>
  <c r="AH40" i="32"/>
  <c r="AP367" i="32"/>
  <c r="AI367" i="32"/>
  <c r="AN367" i="32"/>
  <c r="AK367" i="32"/>
  <c r="AJ367" i="32"/>
  <c r="AU367" i="32"/>
  <c r="AR367" i="32"/>
  <c r="AL367" i="32"/>
  <c r="AH367" i="32"/>
  <c r="AH379" i="32"/>
  <c r="AW367" i="32"/>
  <c r="AM367" i="32"/>
  <c r="AO367" i="32"/>
  <c r="AV367" i="32"/>
  <c r="AL329" i="32"/>
  <c r="AH329" i="32"/>
  <c r="AH341" i="32"/>
  <c r="AK329" i="32"/>
  <c r="AJ329" i="32"/>
  <c r="AI329" i="32"/>
  <c r="AH38" i="32"/>
  <c r="AM329" i="32"/>
  <c r="AG42" i="32"/>
  <c r="AH34" i="32"/>
  <c r="AJ253" i="32"/>
  <c r="AO253" i="32"/>
  <c r="AL253" i="32"/>
  <c r="AH253" i="32"/>
  <c r="AH265" i="32"/>
  <c r="AT99" i="32"/>
  <c r="AU99" i="32"/>
  <c r="AV99" i="32"/>
  <c r="AW99" i="32"/>
  <c r="AX99" i="32"/>
  <c r="AY99" i="32"/>
  <c r="AZ99" i="32"/>
  <c r="BA99" i="32"/>
  <c r="BB99" i="32"/>
  <c r="BC99" i="32"/>
  <c r="BD99" i="32"/>
  <c r="BE99" i="32"/>
  <c r="BF99" i="32"/>
  <c r="BG99" i="32"/>
  <c r="BH99" i="32"/>
  <c r="BI99" i="32"/>
  <c r="BJ99" i="32"/>
  <c r="BK99" i="32"/>
  <c r="BL99" i="32"/>
  <c r="BM99" i="32"/>
  <c r="BN99" i="32"/>
  <c r="BO99" i="32"/>
  <c r="BP99" i="32"/>
  <c r="BQ99" i="32"/>
  <c r="BR99" i="32"/>
  <c r="AK253" i="32"/>
  <c r="AI253" i="32"/>
  <c r="AM253" i="32"/>
  <c r="AN253" i="32"/>
  <c r="AA26" i="30"/>
  <c r="AB30" i="32"/>
  <c r="X16" i="1"/>
  <c r="AC28" i="32"/>
  <c r="AC29" i="32"/>
  <c r="AD21" i="32"/>
  <c r="AD24" i="32"/>
  <c r="V16" i="26"/>
  <c r="U17" i="1"/>
  <c r="W17" i="30"/>
  <c r="Y19" i="29"/>
  <c r="Y22" i="29"/>
  <c r="X12" i="23"/>
  <c r="Y5" i="23"/>
  <c r="Y11" i="23"/>
  <c r="Y12" i="23"/>
  <c r="Y15" i="30"/>
  <c r="Z69" i="10"/>
  <c r="Z70" i="10"/>
  <c r="Z22" i="10"/>
  <c r="AE13" i="26"/>
  <c r="Z6" i="30"/>
  <c r="Z7" i="30"/>
  <c r="AE7" i="26"/>
  <c r="Y8" i="26"/>
  <c r="Z5" i="26"/>
  <c r="Z8" i="26"/>
  <c r="AB9" i="23"/>
  <c r="AF13" i="26"/>
  <c r="AF7" i="26"/>
  <c r="AC8" i="12"/>
  <c r="AC9" i="12"/>
  <c r="AC21" i="12"/>
  <c r="AC5" i="12"/>
  <c r="AC6" i="12"/>
  <c r="AC14" i="12"/>
  <c r="AC15" i="12"/>
  <c r="AC11" i="12"/>
  <c r="AC12" i="12"/>
  <c r="AC17" i="12"/>
  <c r="AC18" i="12"/>
  <c r="X11" i="26"/>
  <c r="W16" i="26"/>
  <c r="V17" i="1"/>
  <c r="AB7" i="23"/>
  <c r="AG63" i="11"/>
  <c r="AG66" i="10"/>
  <c r="AH54" i="11"/>
  <c r="AH61" i="11"/>
  <c r="AH65" i="10"/>
  <c r="AH52" i="11"/>
  <c r="AH46" i="11"/>
  <c r="AG18" i="11"/>
  <c r="AE5" i="5"/>
  <c r="AD20" i="12"/>
  <c r="AE50" i="11"/>
  <c r="AB8" i="23"/>
  <c r="AD59" i="11"/>
  <c r="AD64" i="10"/>
  <c r="AI29" i="11"/>
  <c r="AB20" i="29"/>
  <c r="X12" i="29"/>
  <c r="AB6" i="23"/>
  <c r="AA10" i="23"/>
  <c r="AJ27" i="32"/>
  <c r="AJ11" i="32"/>
  <c r="AN254" i="32"/>
  <c r="AK254" i="32"/>
  <c r="AO254" i="32"/>
  <c r="AJ254" i="32"/>
  <c r="AI254" i="32"/>
  <c r="AI265" i="32"/>
  <c r="AT100" i="32"/>
  <c r="AU100" i="32"/>
  <c r="AV100" i="32"/>
  <c r="AW100" i="32"/>
  <c r="AX100" i="32"/>
  <c r="AY100" i="32"/>
  <c r="AZ100" i="32"/>
  <c r="BA100" i="32"/>
  <c r="BB100" i="32"/>
  <c r="BC100" i="32"/>
  <c r="BD100" i="32"/>
  <c r="BE100" i="32"/>
  <c r="BF100" i="32"/>
  <c r="BG100" i="32"/>
  <c r="BH100" i="32"/>
  <c r="BI100" i="32"/>
  <c r="BJ100" i="32"/>
  <c r="BK100" i="32"/>
  <c r="BL100" i="32"/>
  <c r="BM100" i="32"/>
  <c r="BN100" i="32"/>
  <c r="BO100" i="32"/>
  <c r="BP100" i="32"/>
  <c r="BQ100" i="32"/>
  <c r="BR100" i="32"/>
  <c r="BS100" i="32"/>
  <c r="AL254" i="32"/>
  <c r="AP254" i="32"/>
  <c r="AM254" i="32"/>
  <c r="AI34" i="32"/>
  <c r="AG70" i="32"/>
  <c r="AH71" i="32"/>
  <c r="AS368" i="32"/>
  <c r="AQ368" i="32"/>
  <c r="AP368" i="32"/>
  <c r="AO368" i="32"/>
  <c r="AV368" i="32"/>
  <c r="AR368" i="32"/>
  <c r="AX368" i="32"/>
  <c r="AN368" i="32"/>
  <c r="AM368" i="32"/>
  <c r="AK368" i="32"/>
  <c r="AI368" i="32"/>
  <c r="AI379" i="32"/>
  <c r="AI40" i="32"/>
  <c r="AT368" i="32"/>
  <c r="AW368" i="32"/>
  <c r="AJ368" i="32"/>
  <c r="AL368" i="32"/>
  <c r="AU368" i="32"/>
  <c r="AJ292" i="32"/>
  <c r="AN292" i="32"/>
  <c r="AK292" i="32"/>
  <c r="AI36" i="32"/>
  <c r="AL292" i="32"/>
  <c r="AI292" i="32"/>
  <c r="AI303" i="32"/>
  <c r="AM292" i="32"/>
  <c r="AK330" i="32"/>
  <c r="AJ330" i="32"/>
  <c r="AM330" i="32"/>
  <c r="AI38" i="32"/>
  <c r="AI330" i="32"/>
  <c r="AI341" i="32"/>
  <c r="AN330" i="32"/>
  <c r="AL330" i="32"/>
  <c r="AH42" i="32"/>
  <c r="AE21" i="32"/>
  <c r="AE24" i="32"/>
  <c r="AD28" i="32"/>
  <c r="AD29" i="32"/>
  <c r="AC30" i="32"/>
  <c r="Y16" i="1"/>
  <c r="X14" i="26"/>
  <c r="X16" i="26"/>
  <c r="W17" i="1"/>
  <c r="Z19" i="29"/>
  <c r="Z22" i="29"/>
  <c r="Z26" i="29"/>
  <c r="Z18" i="1"/>
  <c r="Z5" i="23"/>
  <c r="Z11" i="23"/>
  <c r="AA5" i="23"/>
  <c r="AA11" i="23"/>
  <c r="Y15" i="23"/>
  <c r="AG7" i="26"/>
  <c r="AA49" i="24"/>
  <c r="AA15" i="30"/>
  <c r="AA22" i="10"/>
  <c r="AA69" i="10"/>
  <c r="AA70" i="10"/>
  <c r="AB15" i="30"/>
  <c r="AA6" i="30"/>
  <c r="AA7" i="30"/>
  <c r="Y12" i="29"/>
  <c r="Z49" i="24"/>
  <c r="Y26" i="29"/>
  <c r="Y18" i="1"/>
  <c r="AC8" i="23"/>
  <c r="AC9" i="23"/>
  <c r="AB26" i="30"/>
  <c r="AF5" i="5"/>
  <c r="AE20" i="12"/>
  <c r="AI61" i="11"/>
  <c r="AI65" i="10"/>
  <c r="AI52" i="11"/>
  <c r="AA5" i="26"/>
  <c r="AH63" i="11"/>
  <c r="AH66" i="10"/>
  <c r="AE59" i="11"/>
  <c r="AE64" i="10"/>
  <c r="AC6" i="23"/>
  <c r="AB10" i="23"/>
  <c r="AD17" i="12"/>
  <c r="AD18" i="12"/>
  <c r="AD5" i="12"/>
  <c r="AD6" i="12"/>
  <c r="AD21" i="12"/>
  <c r="AD14" i="12"/>
  <c r="AD15" i="12"/>
  <c r="AD11" i="12"/>
  <c r="AD12" i="12"/>
  <c r="AD8" i="12"/>
  <c r="AD9" i="12"/>
  <c r="AI54" i="11"/>
  <c r="AH18" i="11"/>
  <c r="AI46" i="11"/>
  <c r="AF50" i="11"/>
  <c r="AC7" i="23"/>
  <c r="AJ29" i="11"/>
  <c r="AC26" i="30"/>
  <c r="AO255" i="32"/>
  <c r="AL255" i="32"/>
  <c r="AN255" i="32"/>
  <c r="AT101" i="32"/>
  <c r="AU101" i="32"/>
  <c r="AV101" i="32"/>
  <c r="AW101" i="32"/>
  <c r="AX101" i="32"/>
  <c r="AY101" i="32"/>
  <c r="AZ101" i="32"/>
  <c r="BA101" i="32"/>
  <c r="BB101" i="32"/>
  <c r="BC101" i="32"/>
  <c r="BD101" i="32"/>
  <c r="BE101" i="32"/>
  <c r="BF101" i="32"/>
  <c r="BG101" i="32"/>
  <c r="BH101" i="32"/>
  <c r="BI101" i="32"/>
  <c r="BJ101" i="32"/>
  <c r="BK101" i="32"/>
  <c r="BL101" i="32"/>
  <c r="BM101" i="32"/>
  <c r="BN101" i="32"/>
  <c r="BO101" i="32"/>
  <c r="BP101" i="32"/>
  <c r="BQ101" i="32"/>
  <c r="BR101" i="32"/>
  <c r="BS101" i="32"/>
  <c r="BT101" i="32"/>
  <c r="AJ34" i="32"/>
  <c r="AK255" i="32"/>
  <c r="AQ255" i="32"/>
  <c r="AP255" i="32"/>
  <c r="AM255" i="32"/>
  <c r="AJ255" i="32"/>
  <c r="AJ265" i="32"/>
  <c r="AS369" i="32"/>
  <c r="AN369" i="32"/>
  <c r="AJ369" i="32"/>
  <c r="AJ379" i="32"/>
  <c r="AL369" i="32"/>
  <c r="AT369" i="32"/>
  <c r="AY369" i="32"/>
  <c r="AM369" i="32"/>
  <c r="AQ369" i="32"/>
  <c r="AV369" i="32"/>
  <c r="AJ40" i="32"/>
  <c r="AU369" i="32"/>
  <c r="AO369" i="32"/>
  <c r="AR369" i="32"/>
  <c r="AX369" i="32"/>
  <c r="AK369" i="32"/>
  <c r="AP369" i="32"/>
  <c r="AW369" i="32"/>
  <c r="AI42" i="32"/>
  <c r="AK11" i="32"/>
  <c r="AK27" i="32"/>
  <c r="AJ38" i="32"/>
  <c r="AM331" i="32"/>
  <c r="AK331" i="32"/>
  <c r="AO331" i="32"/>
  <c r="AN331" i="32"/>
  <c r="AL331" i="32"/>
  <c r="AJ331" i="32"/>
  <c r="AJ341" i="32"/>
  <c r="AI71" i="32"/>
  <c r="AL293" i="32"/>
  <c r="AK293" i="32"/>
  <c r="AN293" i="32"/>
  <c r="AO293" i="32"/>
  <c r="AJ36" i="32"/>
  <c r="AM293" i="32"/>
  <c r="AJ293" i="32"/>
  <c r="AJ303" i="32"/>
  <c r="AD30" i="32"/>
  <c r="Z16" i="1"/>
  <c r="AE28" i="32"/>
  <c r="AE29" i="32"/>
  <c r="AF21" i="32"/>
  <c r="AF24" i="32"/>
  <c r="Y11" i="26"/>
  <c r="Y14" i="26"/>
  <c r="AA19" i="29"/>
  <c r="AA22" i="29"/>
  <c r="Z12" i="23"/>
  <c r="X17" i="30"/>
  <c r="Z15" i="23"/>
  <c r="AA8" i="26"/>
  <c r="AB5" i="26"/>
  <c r="AB8" i="26"/>
  <c r="Z12" i="29"/>
  <c r="AG13" i="26"/>
  <c r="AC20" i="29"/>
  <c r="AD20" i="29"/>
  <c r="AB22" i="10"/>
  <c r="AB69" i="10"/>
  <c r="AB70" i="10"/>
  <c r="AB49" i="24"/>
  <c r="AB6" i="30"/>
  <c r="AB7" i="30"/>
  <c r="AD7" i="23"/>
  <c r="AD9" i="23"/>
  <c r="AI63" i="11"/>
  <c r="AI66" i="10"/>
  <c r="AA15" i="23"/>
  <c r="AA12" i="23"/>
  <c r="AB5" i="23"/>
  <c r="AB11" i="23"/>
  <c r="AJ61" i="11"/>
  <c r="AJ65" i="10"/>
  <c r="AJ52" i="11"/>
  <c r="Y17" i="30"/>
  <c r="AF59" i="11"/>
  <c r="AF64" i="10"/>
  <c r="AD6" i="23"/>
  <c r="AC10" i="23"/>
  <c r="AH13" i="26"/>
  <c r="AH7" i="26"/>
  <c r="AJ54" i="11"/>
  <c r="AJ46" i="11"/>
  <c r="AI18" i="11"/>
  <c r="AF20" i="12"/>
  <c r="AG5" i="5"/>
  <c r="AE14" i="12"/>
  <c r="AE15" i="12"/>
  <c r="AE21" i="12"/>
  <c r="AE17" i="12"/>
  <c r="AE18" i="12"/>
  <c r="AE8" i="12"/>
  <c r="AE9" i="12"/>
  <c r="AE11" i="12"/>
  <c r="AE12" i="12"/>
  <c r="AE5" i="12"/>
  <c r="AE6" i="12"/>
  <c r="AK29" i="11"/>
  <c r="AG50" i="11"/>
  <c r="AD8" i="23"/>
  <c r="AH70" i="32"/>
  <c r="AT102" i="32"/>
  <c r="AU102" i="32"/>
  <c r="AV102" i="32"/>
  <c r="AW102" i="32"/>
  <c r="AX102" i="32"/>
  <c r="AY102" i="32"/>
  <c r="AZ102" i="32"/>
  <c r="BA102" i="32"/>
  <c r="BB102" i="32"/>
  <c r="BC102" i="32"/>
  <c r="BD102" i="32"/>
  <c r="BE102" i="32"/>
  <c r="BF102" i="32"/>
  <c r="BG102" i="32"/>
  <c r="BH102" i="32"/>
  <c r="BI102" i="32"/>
  <c r="BJ102" i="32"/>
  <c r="BK102" i="32"/>
  <c r="BL102" i="32"/>
  <c r="BM102" i="32"/>
  <c r="BN102" i="32"/>
  <c r="BO102" i="32"/>
  <c r="BP102" i="32"/>
  <c r="BQ102" i="32"/>
  <c r="BR102" i="32"/>
  <c r="BS102" i="32"/>
  <c r="BT102" i="32"/>
  <c r="BU102" i="32"/>
  <c r="AK34" i="32"/>
  <c r="AM256" i="32"/>
  <c r="AN256" i="32"/>
  <c r="AP256" i="32"/>
  <c r="AK256" i="32"/>
  <c r="AK265" i="32"/>
  <c r="AR256" i="32"/>
  <c r="AL256" i="32"/>
  <c r="AO256" i="32"/>
  <c r="AQ256" i="32"/>
  <c r="AX370" i="32"/>
  <c r="AN370" i="32"/>
  <c r="AP370" i="32"/>
  <c r="AM370" i="32"/>
  <c r="AL370" i="32"/>
  <c r="AS370" i="32"/>
  <c r="AR370" i="32"/>
  <c r="AT370" i="32"/>
  <c r="AU370" i="32"/>
  <c r="AY370" i="32"/>
  <c r="AO370" i="32"/>
  <c r="AV370" i="32"/>
  <c r="AZ370" i="32"/>
  <c r="AK370" i="32"/>
  <c r="AK379" i="32"/>
  <c r="AK40" i="32"/>
  <c r="AW370" i="32"/>
  <c r="AQ370" i="32"/>
  <c r="AL27" i="32"/>
  <c r="AL11" i="32"/>
  <c r="AN294" i="32"/>
  <c r="AK36" i="32"/>
  <c r="AP294" i="32"/>
  <c r="AO294" i="32"/>
  <c r="AK294" i="32"/>
  <c r="AK303" i="32"/>
  <c r="AL294" i="32"/>
  <c r="AM294" i="32"/>
  <c r="AP332" i="32"/>
  <c r="AO332" i="32"/>
  <c r="AK332" i="32"/>
  <c r="AK341" i="32"/>
  <c r="AK38" i="32"/>
  <c r="AM332" i="32"/>
  <c r="AN332" i="32"/>
  <c r="AL332" i="32"/>
  <c r="AJ42" i="32"/>
  <c r="AJ71" i="32"/>
  <c r="AD26" i="30"/>
  <c r="AG21" i="32"/>
  <c r="AG24" i="32"/>
  <c r="AF28" i="32"/>
  <c r="AF29" i="32"/>
  <c r="AE30" i="32"/>
  <c r="AA16" i="1"/>
  <c r="Y16" i="26"/>
  <c r="X17" i="1"/>
  <c r="Z11" i="26"/>
  <c r="Z14" i="26"/>
  <c r="AA11" i="26"/>
  <c r="AC22" i="10"/>
  <c r="AC15" i="30"/>
  <c r="AA12" i="29"/>
  <c r="AA26" i="29"/>
  <c r="AA18" i="1"/>
  <c r="AC69" i="10"/>
  <c r="AC70" i="10"/>
  <c r="AC49" i="24"/>
  <c r="AC6" i="30"/>
  <c r="AC7" i="30"/>
  <c r="AD15" i="30"/>
  <c r="AB19" i="29"/>
  <c r="AB22" i="29"/>
  <c r="AE8" i="23"/>
  <c r="AE9" i="23"/>
  <c r="AG59" i="11"/>
  <c r="AG64" i="10"/>
  <c r="AK46" i="11"/>
  <c r="AJ18" i="11"/>
  <c r="AE7" i="23"/>
  <c r="AC5" i="23"/>
  <c r="AC11" i="23"/>
  <c r="AB15" i="23"/>
  <c r="AB12" i="23"/>
  <c r="AJ63" i="11"/>
  <c r="AJ66" i="10"/>
  <c r="AH5" i="5"/>
  <c r="AG20" i="12"/>
  <c r="AH50" i="11"/>
  <c r="AK54" i="11"/>
  <c r="AC5" i="26"/>
  <c r="AC8" i="26"/>
  <c r="AI13" i="26"/>
  <c r="AI7" i="26"/>
  <c r="AE6" i="23"/>
  <c r="AD10" i="23"/>
  <c r="AE20" i="29"/>
  <c r="AL29" i="11"/>
  <c r="AF11" i="12"/>
  <c r="AF12" i="12"/>
  <c r="AF21" i="12"/>
  <c r="AF8" i="12"/>
  <c r="AF9" i="12"/>
  <c r="AF5" i="12"/>
  <c r="AF6" i="12"/>
  <c r="AF17" i="12"/>
  <c r="AF18" i="12"/>
  <c r="AF14" i="12"/>
  <c r="AF15" i="12"/>
  <c r="AK61" i="11"/>
  <c r="AK65" i="10"/>
  <c r="AK52" i="11"/>
  <c r="AK71" i="32"/>
  <c r="AQ295" i="32"/>
  <c r="AL295" i="32"/>
  <c r="AL303" i="32"/>
  <c r="AN295" i="32"/>
  <c r="AL36" i="32"/>
  <c r="AP295" i="32"/>
  <c r="AM295" i="32"/>
  <c r="AO295" i="32"/>
  <c r="AK42" i="32"/>
  <c r="AI70" i="32"/>
  <c r="AL34" i="32"/>
  <c r="AP257" i="32"/>
  <c r="AS257" i="32"/>
  <c r="AL257" i="32"/>
  <c r="AL265" i="32"/>
  <c r="AT103" i="32"/>
  <c r="AU103" i="32"/>
  <c r="AV103" i="32"/>
  <c r="AW103" i="32"/>
  <c r="AX103" i="32"/>
  <c r="AY103" i="32"/>
  <c r="AZ103" i="32"/>
  <c r="BA103" i="32"/>
  <c r="BB103" i="32"/>
  <c r="BC103" i="32"/>
  <c r="BD103" i="32"/>
  <c r="BE103" i="32"/>
  <c r="BF103" i="32"/>
  <c r="BG103" i="32"/>
  <c r="BH103" i="32"/>
  <c r="BI103" i="32"/>
  <c r="BJ103" i="32"/>
  <c r="BK103" i="32"/>
  <c r="BL103" i="32"/>
  <c r="BM103" i="32"/>
  <c r="BN103" i="32"/>
  <c r="BO103" i="32"/>
  <c r="BP103" i="32"/>
  <c r="BQ103" i="32"/>
  <c r="BR103" i="32"/>
  <c r="BS103" i="32"/>
  <c r="BT103" i="32"/>
  <c r="BU103" i="32"/>
  <c r="BV103" i="32"/>
  <c r="AN257" i="32"/>
  <c r="AM257" i="32"/>
  <c r="AO257" i="32"/>
  <c r="AQ257" i="32"/>
  <c r="AR257" i="32"/>
  <c r="AP371" i="32"/>
  <c r="AN371" i="32"/>
  <c r="AR371" i="32"/>
  <c r="AY371" i="32"/>
  <c r="AV371" i="32"/>
  <c r="AX371" i="32"/>
  <c r="AM371" i="32"/>
  <c r="AW371" i="32"/>
  <c r="AT371" i="32"/>
  <c r="AQ371" i="32"/>
  <c r="AL40" i="32"/>
  <c r="AZ371" i="32"/>
  <c r="AU371" i="32"/>
  <c r="AO371" i="32"/>
  <c r="BA371" i="32"/>
  <c r="AL371" i="32"/>
  <c r="AL379" i="32"/>
  <c r="AS371" i="32"/>
  <c r="AP333" i="32"/>
  <c r="AL38" i="32"/>
  <c r="AM333" i="32"/>
  <c r="AO333" i="32"/>
  <c r="AN333" i="32"/>
  <c r="AQ333" i="32"/>
  <c r="AL333" i="32"/>
  <c r="AL341" i="32"/>
  <c r="AF30" i="32"/>
  <c r="AB16" i="1"/>
  <c r="AG28" i="32"/>
  <c r="AG29" i="32"/>
  <c r="AH21" i="32"/>
  <c r="AH24" i="32"/>
  <c r="AE26" i="30"/>
  <c r="Z16" i="26"/>
  <c r="Y17" i="1"/>
  <c r="Z17" i="30"/>
  <c r="AB26" i="29"/>
  <c r="AB18" i="1"/>
  <c r="AD22" i="10"/>
  <c r="AJ13" i="26"/>
  <c r="AA14" i="26"/>
  <c r="AB11" i="26"/>
  <c r="AB14" i="26"/>
  <c r="AD6" i="30"/>
  <c r="AD7" i="30"/>
  <c r="AD69" i="10"/>
  <c r="AD70" i="10"/>
  <c r="AC19" i="29"/>
  <c r="AC22" i="29"/>
  <c r="AC26" i="29"/>
  <c r="AC18" i="1"/>
  <c r="AF9" i="23"/>
  <c r="AD5" i="26"/>
  <c r="AL61" i="11"/>
  <c r="AL65" i="10"/>
  <c r="AL52" i="11"/>
  <c r="AL46" i="11"/>
  <c r="AK18" i="11"/>
  <c r="AM29" i="11"/>
  <c r="AL54" i="11"/>
  <c r="AF8" i="23"/>
  <c r="AH20" i="12"/>
  <c r="AI5" i="5"/>
  <c r="AH59" i="11"/>
  <c r="AH64" i="10"/>
  <c r="AB12" i="29"/>
  <c r="AF6" i="23"/>
  <c r="AE10" i="23"/>
  <c r="AF7" i="23"/>
  <c r="AA17" i="30"/>
  <c r="AG21" i="12"/>
  <c r="AG8" i="12"/>
  <c r="AG9" i="12"/>
  <c r="AG17" i="12"/>
  <c r="AG18" i="12"/>
  <c r="AG14" i="12"/>
  <c r="AG15" i="12"/>
  <c r="AG11" i="12"/>
  <c r="AG12" i="12"/>
  <c r="AG5" i="12"/>
  <c r="AG6" i="12"/>
  <c r="AI50" i="11"/>
  <c r="AK63" i="11"/>
  <c r="AK66" i="10"/>
  <c r="AC15" i="23"/>
  <c r="AC12" i="23"/>
  <c r="AD5" i="23"/>
  <c r="AD11" i="23"/>
  <c r="AL42" i="32"/>
  <c r="AJ70" i="32"/>
  <c r="AL71" i="32"/>
  <c r="AI21" i="32"/>
  <c r="AI24" i="32"/>
  <c r="AH28" i="32"/>
  <c r="AH29" i="32"/>
  <c r="AG30" i="32"/>
  <c r="AC16" i="1"/>
  <c r="AF26" i="30"/>
  <c r="AF20" i="29"/>
  <c r="AG20" i="29"/>
  <c r="AE6" i="30"/>
  <c r="AE7" i="30"/>
  <c r="AE69" i="10"/>
  <c r="AE70" i="10"/>
  <c r="AA16" i="26"/>
  <c r="Z17" i="1"/>
  <c r="AE22" i="10"/>
  <c r="AD8" i="26"/>
  <c r="AE5" i="26"/>
  <c r="AK7" i="26"/>
  <c r="AJ7" i="26"/>
  <c r="AD49" i="24"/>
  <c r="AD19" i="29"/>
  <c r="AD22" i="29"/>
  <c r="AD26" i="29"/>
  <c r="AD18" i="1"/>
  <c r="AG9" i="23"/>
  <c r="AK70" i="32"/>
  <c r="AH21" i="12"/>
  <c r="AH17" i="12"/>
  <c r="AH18" i="12"/>
  <c r="AH5" i="12"/>
  <c r="AH6" i="12"/>
  <c r="AH11" i="12"/>
  <c r="AH12" i="12"/>
  <c r="AH8" i="12"/>
  <c r="AH9" i="12"/>
  <c r="AH14" i="12"/>
  <c r="AH15" i="12"/>
  <c r="AB17" i="30"/>
  <c r="AM54" i="11"/>
  <c r="AI20" i="12"/>
  <c r="AJ5" i="5"/>
  <c r="AL63" i="11"/>
  <c r="AL66" i="10"/>
  <c r="AF22" i="10"/>
  <c r="AF69" i="10"/>
  <c r="AF70" i="10"/>
  <c r="AF6" i="30"/>
  <c r="AD12" i="23"/>
  <c r="AE5" i="23"/>
  <c r="AE11" i="23"/>
  <c r="AD15" i="23"/>
  <c r="AM61" i="11"/>
  <c r="AM65" i="10"/>
  <c r="AM52" i="11"/>
  <c r="AG6" i="23"/>
  <c r="AF10" i="23"/>
  <c r="AJ50" i="11"/>
  <c r="AG8" i="23"/>
  <c r="AM46" i="11"/>
  <c r="AL18" i="11"/>
  <c r="AC11" i="26"/>
  <c r="AC14" i="26"/>
  <c r="AB16" i="26"/>
  <c r="AA17" i="1"/>
  <c r="AI59" i="11"/>
  <c r="AI64" i="10"/>
  <c r="AG7" i="23"/>
  <c r="AN29" i="11"/>
  <c r="AF15" i="30"/>
  <c r="AG26" i="30"/>
  <c r="AJ21" i="32"/>
  <c r="AJ24" i="32"/>
  <c r="AI28" i="32"/>
  <c r="AI29" i="32"/>
  <c r="AD16" i="1"/>
  <c r="AH30" i="32"/>
  <c r="AC12" i="29"/>
  <c r="AF7" i="30"/>
  <c r="AD12" i="29"/>
  <c r="AK13" i="26"/>
  <c r="AE8" i="26"/>
  <c r="AF5" i="26"/>
  <c r="AF8" i="26"/>
  <c r="AE49" i="24"/>
  <c r="AE15" i="30"/>
  <c r="AE19" i="29"/>
  <c r="AE22" i="29"/>
  <c r="AO29" i="11"/>
  <c r="AH8" i="23"/>
  <c r="AH7" i="23"/>
  <c r="AH9" i="23"/>
  <c r="AL13" i="26"/>
  <c r="AL7" i="26"/>
  <c r="AH6" i="23"/>
  <c r="AG10" i="23"/>
  <c r="AI14" i="12"/>
  <c r="AI15" i="12"/>
  <c r="AI8" i="12"/>
  <c r="AI9" i="12"/>
  <c r="AI17" i="12"/>
  <c r="AI18" i="12"/>
  <c r="AI5" i="12"/>
  <c r="AI6" i="12"/>
  <c r="AI21" i="12"/>
  <c r="AI11" i="12"/>
  <c r="AI12" i="12"/>
  <c r="AC17" i="30"/>
  <c r="AM18" i="11"/>
  <c r="AN46" i="11"/>
  <c r="AH20" i="29"/>
  <c r="AD11" i="26"/>
  <c r="AD14" i="26"/>
  <c r="AC16" i="26"/>
  <c r="AB17" i="1"/>
  <c r="AM63" i="11"/>
  <c r="AM66" i="10"/>
  <c r="AJ20" i="12"/>
  <c r="AK5" i="5"/>
  <c r="AK50" i="11"/>
  <c r="AF49" i="24"/>
  <c r="AJ59" i="11"/>
  <c r="AJ64" i="10"/>
  <c r="AE15" i="23"/>
  <c r="AE12" i="23"/>
  <c r="AF5" i="23"/>
  <c r="AF11" i="23"/>
  <c r="AN54" i="11"/>
  <c r="AG22" i="10"/>
  <c r="AG6" i="30"/>
  <c r="AG7" i="30"/>
  <c r="AG69" i="10"/>
  <c r="AG70" i="10"/>
  <c r="AN61" i="11"/>
  <c r="AN65" i="10"/>
  <c r="AN52" i="11"/>
  <c r="AG15" i="30"/>
  <c r="AL70" i="32"/>
  <c r="AE16" i="1"/>
  <c r="AI30" i="32"/>
  <c r="AH26" i="30"/>
  <c r="AJ28" i="32"/>
  <c r="AJ29" i="32"/>
  <c r="AK21" i="32"/>
  <c r="AK24" i="32"/>
  <c r="AE12" i="29"/>
  <c r="AE26" i="29"/>
  <c r="AE18" i="1"/>
  <c r="AF19" i="29"/>
  <c r="AF22" i="29"/>
  <c r="AF26" i="29"/>
  <c r="AF18" i="1"/>
  <c r="AO54" i="11"/>
  <c r="AI9" i="23"/>
  <c r="AI8" i="23"/>
  <c r="AE11" i="26"/>
  <c r="AD16" i="26"/>
  <c r="AC17" i="1"/>
  <c r="AO63" i="11"/>
  <c r="AO66" i="10"/>
  <c r="AG49" i="24"/>
  <c r="AO61" i="11"/>
  <c r="AO65" i="10"/>
  <c r="AO52" i="11"/>
  <c r="AJ11" i="12"/>
  <c r="AJ12" i="12"/>
  <c r="AJ5" i="12"/>
  <c r="AJ6" i="12"/>
  <c r="AJ21" i="12"/>
  <c r="AJ17" i="12"/>
  <c r="AJ18" i="12"/>
  <c r="AJ14" i="12"/>
  <c r="AJ15" i="12"/>
  <c r="AJ8" i="12"/>
  <c r="AJ9" i="12"/>
  <c r="AF15" i="23"/>
  <c r="AF12" i="23"/>
  <c r="AG5" i="23"/>
  <c r="AG11" i="23"/>
  <c r="AI7" i="23"/>
  <c r="AM13" i="26"/>
  <c r="AM7" i="26"/>
  <c r="AL50" i="11"/>
  <c r="AH6" i="30"/>
  <c r="AH7" i="30"/>
  <c r="AH22" i="10"/>
  <c r="AH69" i="10"/>
  <c r="AH70" i="10"/>
  <c r="AN18" i="11"/>
  <c r="AG5" i="26"/>
  <c r="AG8" i="26"/>
  <c r="AI6" i="23"/>
  <c r="AH10" i="23"/>
  <c r="AL5" i="5"/>
  <c r="AK20" i="12"/>
  <c r="AN63" i="11"/>
  <c r="AN66" i="10"/>
  <c r="AK59" i="11"/>
  <c r="AK64" i="10"/>
  <c r="AI20" i="29"/>
  <c r="AH15" i="30"/>
  <c r="AK28" i="32"/>
  <c r="AK29" i="32"/>
  <c r="AL21" i="32"/>
  <c r="AL24" i="32"/>
  <c r="AJ30" i="32"/>
  <c r="AF16" i="1"/>
  <c r="AD17" i="30"/>
  <c r="AG19" i="29"/>
  <c r="AG22" i="29"/>
  <c r="AG26" i="29"/>
  <c r="AG18" i="1"/>
  <c r="AE14" i="26"/>
  <c r="AE16" i="26"/>
  <c r="AD17" i="1"/>
  <c r="AO18" i="11"/>
  <c r="AO46" i="11"/>
  <c r="AJ9" i="23"/>
  <c r="AJ8" i="23"/>
  <c r="AJ20" i="29"/>
  <c r="AJ7" i="23"/>
  <c r="AK8" i="12"/>
  <c r="AK9" i="12"/>
  <c r="AK21" i="12"/>
  <c r="AK14" i="12"/>
  <c r="AK15" i="12"/>
  <c r="AK11" i="12"/>
  <c r="AK12" i="12"/>
  <c r="AK5" i="12"/>
  <c r="AK6" i="12"/>
  <c r="AK17" i="12"/>
  <c r="AK18" i="12"/>
  <c r="AM50" i="11"/>
  <c r="AE17" i="30"/>
  <c r="AI6" i="30"/>
  <c r="AI7" i="30"/>
  <c r="AI22" i="10"/>
  <c r="AI69" i="10"/>
  <c r="AI70" i="10"/>
  <c r="AG15" i="23"/>
  <c r="AG12" i="23"/>
  <c r="AH5" i="23"/>
  <c r="AH11" i="23"/>
  <c r="AH49" i="24"/>
  <c r="AL59" i="11"/>
  <c r="AL64" i="10"/>
  <c r="AJ6" i="23"/>
  <c r="AI10" i="23"/>
  <c r="AH5" i="26"/>
  <c r="AH8" i="26"/>
  <c r="AF12" i="29"/>
  <c r="AM5" i="5"/>
  <c r="AL20" i="12"/>
  <c r="AF11" i="26"/>
  <c r="AF14" i="26"/>
  <c r="AN7" i="26"/>
  <c r="AN13" i="26"/>
  <c r="AG16" i="1"/>
  <c r="AK30" i="32"/>
  <c r="AL28" i="32"/>
  <c r="AL29" i="32"/>
  <c r="AM21" i="32"/>
  <c r="AH19" i="29"/>
  <c r="AH22" i="29"/>
  <c r="AH26" i="29"/>
  <c r="AH18" i="1"/>
  <c r="AJ15" i="30"/>
  <c r="AK8" i="23"/>
  <c r="AK9" i="23"/>
  <c r="AI15" i="30"/>
  <c r="AK20" i="29"/>
  <c r="AK7" i="23"/>
  <c r="AG12" i="29"/>
  <c r="AI5" i="26"/>
  <c r="AI8" i="26"/>
  <c r="AI49" i="24"/>
  <c r="AO50" i="11"/>
  <c r="AF17" i="30"/>
  <c r="AJ6" i="30"/>
  <c r="AJ7" i="30"/>
  <c r="AJ22" i="10"/>
  <c r="AJ69" i="10"/>
  <c r="AJ70" i="10"/>
  <c r="AL17" i="12"/>
  <c r="AL18" i="12"/>
  <c r="AL5" i="12"/>
  <c r="AL6" i="12"/>
  <c r="AL21" i="12"/>
  <c r="AL14" i="12"/>
  <c r="AL15" i="12"/>
  <c r="AL8" i="12"/>
  <c r="AL9" i="12"/>
  <c r="AL11" i="12"/>
  <c r="AL12" i="12"/>
  <c r="AH12" i="23"/>
  <c r="AI5" i="23"/>
  <c r="AI11" i="23"/>
  <c r="AH15" i="23"/>
  <c r="AM59" i="11"/>
  <c r="AM64" i="10"/>
  <c r="AG11" i="26"/>
  <c r="AG14" i="26"/>
  <c r="AF16" i="26"/>
  <c r="AE17" i="1"/>
  <c r="AN50" i="11"/>
  <c r="AM20" i="12"/>
  <c r="AN5" i="5"/>
  <c r="AK6" i="23"/>
  <c r="AJ10" i="23"/>
  <c r="AO7" i="26"/>
  <c r="AO13" i="26"/>
  <c r="AH16" i="1"/>
  <c r="AL30" i="32"/>
  <c r="AI19" i="29"/>
  <c r="AI22" i="29"/>
  <c r="AI26" i="29"/>
  <c r="AI18" i="1"/>
  <c r="AK15" i="30"/>
  <c r="AP7" i="26"/>
  <c r="AP13" i="26"/>
  <c r="AJ49" i="24"/>
  <c r="AJ5" i="26"/>
  <c r="AJ8" i="26"/>
  <c r="AI12" i="23"/>
  <c r="AJ5" i="23"/>
  <c r="AJ11" i="23"/>
  <c r="AI15" i="23"/>
  <c r="AH11" i="26"/>
  <c r="AH14" i="26"/>
  <c r="AG16" i="26"/>
  <c r="AF17" i="1"/>
  <c r="AO59" i="11"/>
  <c r="AO64" i="10"/>
  <c r="AN20" i="12"/>
  <c r="AO5" i="5"/>
  <c r="AG17" i="30"/>
  <c r="AK10" i="23"/>
  <c r="AL20" i="29"/>
  <c r="AK6" i="30"/>
  <c r="AK7" i="30"/>
  <c r="AK22" i="10"/>
  <c r="AK69" i="10"/>
  <c r="AK70" i="10"/>
  <c r="AM14" i="12"/>
  <c r="AM15" i="12"/>
  <c r="AM21" i="12"/>
  <c r="AM11" i="12"/>
  <c r="AM12" i="12"/>
  <c r="AM17" i="12"/>
  <c r="AM18" i="12"/>
  <c r="AM5" i="12"/>
  <c r="AM6" i="12"/>
  <c r="AM8" i="12"/>
  <c r="AM9" i="12"/>
  <c r="AH12" i="29"/>
  <c r="AN59" i="11"/>
  <c r="AN64" i="10"/>
  <c r="AJ19" i="29"/>
  <c r="AJ22" i="29"/>
  <c r="AJ26" i="29"/>
  <c r="AJ18" i="1"/>
  <c r="AL6" i="23"/>
  <c r="AM6" i="23"/>
  <c r="AM20" i="29"/>
  <c r="AL69" i="10"/>
  <c r="AL70" i="10"/>
  <c r="AL22" i="10"/>
  <c r="AL6" i="30"/>
  <c r="AL7" i="30"/>
  <c r="AK49" i="24"/>
  <c r="AK5" i="26"/>
  <c r="AK8" i="26"/>
  <c r="AI11" i="26"/>
  <c r="AI14" i="26"/>
  <c r="AH16" i="26"/>
  <c r="AG17" i="1"/>
  <c r="AP5" i="5"/>
  <c r="AO20" i="12"/>
  <c r="AH17" i="30"/>
  <c r="AL9" i="23"/>
  <c r="AM9" i="23"/>
  <c r="AL8" i="23"/>
  <c r="AM8" i="23"/>
  <c r="AL7" i="23"/>
  <c r="AM7" i="23"/>
  <c r="AN11" i="12"/>
  <c r="AN12" i="12"/>
  <c r="AN14" i="12"/>
  <c r="AN15" i="12"/>
  <c r="AN8" i="12"/>
  <c r="AN9" i="12"/>
  <c r="AN17" i="12"/>
  <c r="AN18" i="12"/>
  <c r="AN5" i="12"/>
  <c r="AN6" i="12"/>
  <c r="AN21" i="12"/>
  <c r="AK5" i="23"/>
  <c r="AK11" i="23"/>
  <c r="AJ12" i="23"/>
  <c r="AJ15" i="23"/>
  <c r="AI12" i="29"/>
  <c r="AP20" i="12"/>
  <c r="AQ5" i="5"/>
  <c r="AT77" i="32"/>
  <c r="AK19" i="29"/>
  <c r="AK22" i="29"/>
  <c r="AK26" i="29"/>
  <c r="AK18" i="1"/>
  <c r="AN20" i="29"/>
  <c r="AM15" i="30"/>
  <c r="AL15" i="30"/>
  <c r="AO21" i="12"/>
  <c r="AO8" i="12"/>
  <c r="AO9" i="12"/>
  <c r="AO11" i="12"/>
  <c r="AO12" i="12"/>
  <c r="AO17" i="12"/>
  <c r="AO18" i="12"/>
  <c r="AO5" i="12"/>
  <c r="AO6" i="12"/>
  <c r="AO14" i="12"/>
  <c r="AO15" i="12"/>
  <c r="AL5" i="23"/>
  <c r="AK12" i="23"/>
  <c r="AK15" i="23"/>
  <c r="AL5" i="26"/>
  <c r="AL8" i="26"/>
  <c r="AP21" i="12"/>
  <c r="AP8" i="12"/>
  <c r="AP14" i="12"/>
  <c r="AP11" i="12"/>
  <c r="AP17" i="12"/>
  <c r="AP5" i="12"/>
  <c r="AQ55" i="26"/>
  <c r="AN9" i="23"/>
  <c r="AO9" i="23"/>
  <c r="J77" i="11"/>
  <c r="AL10" i="23"/>
  <c r="AL49" i="24"/>
  <c r="AM10" i="23"/>
  <c r="AJ11" i="26"/>
  <c r="AJ14" i="26"/>
  <c r="AI16" i="26"/>
  <c r="AH17" i="1"/>
  <c r="AM6" i="30"/>
  <c r="AM7" i="30"/>
  <c r="AM69" i="10"/>
  <c r="AM70" i="10"/>
  <c r="AM22" i="10"/>
  <c r="AJ12" i="29"/>
  <c r="AU77" i="32"/>
  <c r="B29" i="10"/>
  <c r="B6" i="37"/>
  <c r="AL19" i="29"/>
  <c r="AL22" i="29"/>
  <c r="AL26" i="29"/>
  <c r="AL18" i="1"/>
  <c r="AP9" i="12"/>
  <c r="AN6" i="23"/>
  <c r="AO6" i="23"/>
  <c r="AP6" i="12"/>
  <c r="AP12" i="12"/>
  <c r="AP18" i="12"/>
  <c r="AM49" i="24"/>
  <c r="AN7" i="23"/>
  <c r="AO7" i="23"/>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O20" i="29"/>
  <c r="AK11" i="26"/>
  <c r="AK14" i="26"/>
  <c r="AJ16" i="26"/>
  <c r="AI17" i="1"/>
  <c r="AN8" i="23"/>
  <c r="AO8" i="23"/>
  <c r="AK12" i="29"/>
  <c r="AL11" i="23"/>
  <c r="AM19" i="29"/>
  <c r="AM22" i="29"/>
  <c r="AP15" i="12"/>
  <c r="AM5" i="26"/>
  <c r="AM8" i="26"/>
  <c r="AQ56" i="26"/>
  <c r="AR56" i="26"/>
  <c r="AV77" i="32"/>
  <c r="B16" i="2"/>
  <c r="B21" i="2"/>
  <c r="B23" i="2"/>
  <c r="B10" i="37"/>
  <c r="B9" i="37"/>
  <c r="AN19" i="29"/>
  <c r="AN22" i="29"/>
  <c r="AL15" i="23"/>
  <c r="AL12" i="23"/>
  <c r="AM5" i="23"/>
  <c r="AM11" i="23"/>
  <c r="AN22" i="10"/>
  <c r="AN6" i="30"/>
  <c r="AN7" i="30"/>
  <c r="AN69" i="10"/>
  <c r="AN70" i="10"/>
  <c r="AL12" i="29"/>
  <c r="AO9" i="3"/>
  <c r="AM26" i="29"/>
  <c r="AM18" i="1"/>
  <c r="AQ57" i="26"/>
  <c r="AR57" i="26"/>
  <c r="AS57" i="26"/>
  <c r="AN10" i="23"/>
  <c r="AN5" i="26"/>
  <c r="AN8" i="26"/>
  <c r="AL11" i="26"/>
  <c r="AL14" i="26"/>
  <c r="AK16" i="26"/>
  <c r="AJ17" i="1"/>
  <c r="AO10" i="23"/>
  <c r="B26" i="2"/>
  <c r="B6" i="3"/>
  <c r="B27" i="3"/>
  <c r="B25" i="2"/>
  <c r="B8" i="30"/>
  <c r="C9" i="30"/>
  <c r="B5" i="14"/>
  <c r="B9" i="14"/>
  <c r="AM12" i="29"/>
  <c r="AO22" i="10"/>
  <c r="AO6" i="30"/>
  <c r="AO7" i="30"/>
  <c r="AO69" i="10"/>
  <c r="AO70" i="10"/>
  <c r="AN5" i="23"/>
  <c r="AN11" i="23"/>
  <c r="AM15" i="23"/>
  <c r="AM12" i="23"/>
  <c r="AO5" i="26"/>
  <c r="AN15" i="30"/>
  <c r="AM11" i="26"/>
  <c r="AM14" i="26"/>
  <c r="AL16" i="26"/>
  <c r="AK17" i="1"/>
  <c r="AN49" i="24"/>
  <c r="H29" i="10"/>
  <c r="J6" i="5"/>
  <c r="B43" i="1"/>
  <c r="B45" i="1"/>
  <c r="B46" i="1"/>
  <c r="B48" i="1"/>
  <c r="C4" i="14"/>
  <c r="C9" i="14"/>
  <c r="AN12" i="23"/>
  <c r="AN15" i="23"/>
  <c r="AO5" i="23"/>
  <c r="AO11" i="23"/>
  <c r="AO15" i="30"/>
  <c r="AQ58" i="26"/>
  <c r="AR58" i="26"/>
  <c r="AS58" i="26"/>
  <c r="AT58" i="26"/>
  <c r="AO19" i="29"/>
  <c r="AO22" i="29"/>
  <c r="AN26" i="29"/>
  <c r="AN18" i="1"/>
  <c r="AO20" i="3"/>
  <c r="AO26" i="3"/>
  <c r="AN11" i="26"/>
  <c r="AN14" i="26"/>
  <c r="AM16" i="26"/>
  <c r="AL17" i="1"/>
  <c r="AO8" i="26"/>
  <c r="AO49" i="24"/>
  <c r="K6" i="5"/>
  <c r="I29" i="10"/>
  <c r="H9" i="37"/>
  <c r="H10" i="37"/>
  <c r="H22" i="37"/>
  <c r="H39" i="37"/>
  <c r="H16" i="37"/>
  <c r="H27" i="37"/>
  <c r="H15" i="37"/>
  <c r="H21" i="37"/>
  <c r="H34" i="37"/>
  <c r="H40" i="37"/>
  <c r="H45" i="37"/>
  <c r="H28" i="37"/>
  <c r="H33" i="37"/>
  <c r="H46" i="37"/>
  <c r="C43" i="1"/>
  <c r="C45" i="1"/>
  <c r="C46" i="1"/>
  <c r="C48" i="1"/>
  <c r="D4" i="14"/>
  <c r="D9" i="14"/>
  <c r="H19" i="1"/>
  <c r="AP5" i="26"/>
  <c r="AP8" i="26"/>
  <c r="AO31" i="3"/>
  <c r="AQ59" i="26"/>
  <c r="AR59" i="26"/>
  <c r="AS59" i="26"/>
  <c r="AT59" i="26"/>
  <c r="AU59" i="26"/>
  <c r="AN12" i="29"/>
  <c r="AO26" i="29"/>
  <c r="AO18" i="1"/>
  <c r="AO24" i="3"/>
  <c r="AO11" i="26"/>
  <c r="AN16" i="26"/>
  <c r="AM17" i="1"/>
  <c r="AO12" i="23"/>
  <c r="AO15" i="23"/>
  <c r="J29" i="10"/>
  <c r="L6" i="5"/>
  <c r="H194" i="37"/>
  <c r="D43" i="1"/>
  <c r="D45" i="1"/>
  <c r="D46" i="1"/>
  <c r="D48" i="1"/>
  <c r="E4" i="14"/>
  <c r="E9" i="14"/>
  <c r="I33" i="37"/>
  <c r="I28" i="37"/>
  <c r="I10" i="37"/>
  <c r="I39" i="37"/>
  <c r="I40" i="37"/>
  <c r="I16" i="37"/>
  <c r="I9" i="37"/>
  <c r="I15" i="37"/>
  <c r="I27" i="37"/>
  <c r="I21" i="37"/>
  <c r="I22" i="37"/>
  <c r="I34" i="37"/>
  <c r="I52" i="37"/>
  <c r="I51" i="37"/>
  <c r="I45" i="37"/>
  <c r="I46" i="37"/>
  <c r="AO14" i="26"/>
  <c r="AP11" i="26"/>
  <c r="AO21" i="3"/>
  <c r="AO12" i="29"/>
  <c r="I194" i="37"/>
  <c r="M6" i="5"/>
  <c r="K29" i="10"/>
  <c r="J51" i="37"/>
  <c r="J40" i="37"/>
  <c r="J21" i="37"/>
  <c r="J10" i="37"/>
  <c r="J33" i="37"/>
  <c r="J39" i="37"/>
  <c r="J9" i="37"/>
  <c r="J16" i="37"/>
  <c r="J52" i="37"/>
  <c r="J15" i="37"/>
  <c r="J45" i="37"/>
  <c r="J22" i="37"/>
  <c r="J34" i="37"/>
  <c r="J28" i="37"/>
  <c r="J27" i="37"/>
  <c r="J57" i="37"/>
  <c r="J58" i="37"/>
  <c r="J46" i="37"/>
  <c r="E43" i="1"/>
  <c r="E45" i="1"/>
  <c r="E46" i="1"/>
  <c r="E48" i="1"/>
  <c r="F4" i="14"/>
  <c r="F9" i="14"/>
  <c r="AP14" i="26"/>
  <c r="AP16" i="26"/>
  <c r="AO17" i="1"/>
  <c r="AO16" i="26"/>
  <c r="AN17" i="1"/>
  <c r="J194" i="37"/>
  <c r="F43" i="1"/>
  <c r="F45" i="1"/>
  <c r="F46" i="1"/>
  <c r="F48" i="1"/>
  <c r="G4" i="14"/>
  <c r="G9" i="14"/>
  <c r="N6" i="5"/>
  <c r="L29" i="10"/>
  <c r="K16" i="37"/>
  <c r="K22" i="37"/>
  <c r="K58" i="37"/>
  <c r="K10" i="37"/>
  <c r="K12" i="37"/>
  <c r="K21" i="37"/>
  <c r="K9" i="37"/>
  <c r="K11" i="37"/>
  <c r="K195" i="37"/>
  <c r="K52" i="37"/>
  <c r="K40" i="37"/>
  <c r="K57" i="37"/>
  <c r="K39" i="37"/>
  <c r="K51" i="37"/>
  <c r="K34" i="37"/>
  <c r="K45" i="37"/>
  <c r="K33" i="37"/>
  <c r="K64" i="37"/>
  <c r="K27" i="37"/>
  <c r="K15" i="37"/>
  <c r="K28" i="37"/>
  <c r="K63" i="37"/>
  <c r="K46" i="37"/>
  <c r="G43" i="1"/>
  <c r="G45" i="1"/>
  <c r="G46" i="1"/>
  <c r="G48" i="1"/>
  <c r="H4" i="14"/>
  <c r="K194" i="37"/>
  <c r="O6" i="5"/>
  <c r="M29" i="10"/>
  <c r="L33" i="37"/>
  <c r="L40" i="37"/>
  <c r="L21" i="37"/>
  <c r="L28" i="37"/>
  <c r="L57" i="37"/>
  <c r="L63" i="37"/>
  <c r="L39" i="37"/>
  <c r="L52" i="37"/>
  <c r="L34" i="37"/>
  <c r="L58" i="37"/>
  <c r="L27" i="37"/>
  <c r="L45" i="37"/>
  <c r="L15" i="37"/>
  <c r="L17" i="37"/>
  <c r="L195" i="37"/>
  <c r="L22" i="37"/>
  <c r="L70" i="37"/>
  <c r="L69" i="37"/>
  <c r="L16" i="37"/>
  <c r="L18" i="37"/>
  <c r="L64" i="37"/>
  <c r="L51" i="37"/>
  <c r="L46" i="37"/>
  <c r="N29" i="10"/>
  <c r="P6" i="5"/>
  <c r="M22" i="37"/>
  <c r="M24" i="37"/>
  <c r="M69" i="37"/>
  <c r="M58" i="37"/>
  <c r="M40" i="37"/>
  <c r="M28" i="37"/>
  <c r="M52" i="37"/>
  <c r="M63" i="37"/>
  <c r="M45" i="37"/>
  <c r="M21" i="37"/>
  <c r="M23" i="37"/>
  <c r="M195" i="37"/>
  <c r="M57" i="37"/>
  <c r="M39" i="37"/>
  <c r="M34" i="37"/>
  <c r="M51" i="37"/>
  <c r="M64" i="37"/>
  <c r="M70" i="37"/>
  <c r="M27" i="37"/>
  <c r="M33" i="37"/>
  <c r="M76" i="37"/>
  <c r="M75" i="37"/>
  <c r="M46" i="37"/>
  <c r="L194" i="37"/>
  <c r="M194" i="37"/>
  <c r="N51" i="37"/>
  <c r="N58" i="37"/>
  <c r="N76" i="37"/>
  <c r="N57" i="37"/>
  <c r="N63" i="37"/>
  <c r="N33" i="37"/>
  <c r="N69" i="37"/>
  <c r="N39" i="37"/>
  <c r="N45" i="37"/>
  <c r="N27" i="37"/>
  <c r="N29" i="37"/>
  <c r="N195" i="37"/>
  <c r="N64" i="37"/>
  <c r="N40" i="37"/>
  <c r="N28" i="37"/>
  <c r="N30" i="37"/>
  <c r="N34" i="37"/>
  <c r="N75" i="37"/>
  <c r="N52" i="37"/>
  <c r="N70" i="37"/>
  <c r="N81" i="37"/>
  <c r="N46" i="37"/>
  <c r="N82" i="37"/>
  <c r="O29" i="10"/>
  <c r="Q6" i="5"/>
  <c r="P29" i="10"/>
  <c r="R6" i="5"/>
  <c r="O64" i="37"/>
  <c r="O52" i="37"/>
  <c r="O82" i="37"/>
  <c r="O40" i="37"/>
  <c r="O39" i="37"/>
  <c r="O45" i="37"/>
  <c r="O34" i="37"/>
  <c r="O36" i="37"/>
  <c r="O70" i="37"/>
  <c r="O58" i="37"/>
  <c r="O57" i="37"/>
  <c r="O33" i="37"/>
  <c r="O35" i="37"/>
  <c r="O195" i="37"/>
  <c r="O81" i="37"/>
  <c r="O63" i="37"/>
  <c r="O69" i="37"/>
  <c r="O76" i="37"/>
  <c r="O75" i="37"/>
  <c r="O51" i="37"/>
  <c r="O88" i="37"/>
  <c r="O87" i="37"/>
  <c r="O46" i="37"/>
  <c r="N194" i="37"/>
  <c r="S6" i="5"/>
  <c r="Q29" i="10"/>
  <c r="P81" i="37"/>
  <c r="P63" i="37"/>
  <c r="P64" i="37"/>
  <c r="P40" i="37"/>
  <c r="P42" i="37"/>
  <c r="P57" i="37"/>
  <c r="P87" i="37"/>
  <c r="P82" i="37"/>
  <c r="P69" i="37"/>
  <c r="P76" i="37"/>
  <c r="P58" i="37"/>
  <c r="P94" i="37"/>
  <c r="P51" i="37"/>
  <c r="P75" i="37"/>
  <c r="P88" i="37"/>
  <c r="P39" i="37"/>
  <c r="P41" i="37"/>
  <c r="P195" i="37"/>
  <c r="P52" i="37"/>
  <c r="P70" i="37"/>
  <c r="P45" i="37"/>
  <c r="P93" i="37"/>
  <c r="P46" i="37"/>
  <c r="O194" i="37"/>
  <c r="R29" i="10"/>
  <c r="T6" i="5"/>
  <c r="P194" i="37"/>
  <c r="Q63" i="37"/>
  <c r="Q51" i="37"/>
  <c r="Q82" i="37"/>
  <c r="Q88" i="37"/>
  <c r="Q64" i="37"/>
  <c r="Q87" i="37"/>
  <c r="Q81" i="37"/>
  <c r="Q75" i="37"/>
  <c r="Q94" i="37"/>
  <c r="Q45" i="37"/>
  <c r="Q47" i="37"/>
  <c r="Q195" i="37"/>
  <c r="Q69" i="37"/>
  <c r="Q76" i="37"/>
  <c r="Q57" i="37"/>
  <c r="Q70" i="37"/>
  <c r="Q58" i="37"/>
  <c r="Q93" i="37"/>
  <c r="Q100" i="37"/>
  <c r="Q52" i="37"/>
  <c r="Q99" i="37"/>
  <c r="Q46" i="37"/>
  <c r="S29" i="10"/>
  <c r="U6" i="5"/>
  <c r="R82" i="37"/>
  <c r="R75" i="37"/>
  <c r="R51" i="37"/>
  <c r="R53" i="37"/>
  <c r="R195" i="37"/>
  <c r="R88" i="37"/>
  <c r="R64" i="37"/>
  <c r="R58" i="37"/>
  <c r="R76" i="37"/>
  <c r="R100" i="37"/>
  <c r="R81" i="37"/>
  <c r="R57" i="37"/>
  <c r="R69" i="37"/>
  <c r="R87" i="37"/>
  <c r="R99" i="37"/>
  <c r="R70" i="37"/>
  <c r="R93" i="37"/>
  <c r="R94" i="37"/>
  <c r="R63" i="37"/>
  <c r="R105" i="37"/>
  <c r="R106" i="37"/>
  <c r="R52" i="37"/>
  <c r="Q194" i="37"/>
  <c r="Q48" i="37"/>
  <c r="S94" i="37"/>
  <c r="S75" i="37"/>
  <c r="S70" i="37"/>
  <c r="S105" i="37"/>
  <c r="S93" i="37"/>
  <c r="S88" i="37"/>
  <c r="S87" i="37"/>
  <c r="S63" i="37"/>
  <c r="S69" i="37"/>
  <c r="S57" i="37"/>
  <c r="S59" i="37"/>
  <c r="S195" i="37"/>
  <c r="S100" i="37"/>
  <c r="S106" i="37"/>
  <c r="S64" i="37"/>
  <c r="S81" i="37"/>
  <c r="S76" i="37"/>
  <c r="S99" i="37"/>
  <c r="S111" i="37"/>
  <c r="S82" i="37"/>
  <c r="S112" i="37"/>
  <c r="S58" i="37"/>
  <c r="R194" i="37"/>
  <c r="R54" i="37"/>
  <c r="T29" i="10"/>
  <c r="V6" i="5"/>
  <c r="W6" i="5"/>
  <c r="U29" i="10"/>
  <c r="S194" i="37"/>
  <c r="S60" i="37"/>
  <c r="T82" i="37"/>
  <c r="T105" i="37"/>
  <c r="T81" i="37"/>
  <c r="T87" i="37"/>
  <c r="T75" i="37"/>
  <c r="T94" i="37"/>
  <c r="T111" i="37"/>
  <c r="T63" i="37"/>
  <c r="T65" i="37"/>
  <c r="T195" i="37"/>
  <c r="T69" i="37"/>
  <c r="T93" i="37"/>
  <c r="T70" i="37"/>
  <c r="T88" i="37"/>
  <c r="T106" i="37"/>
  <c r="T117" i="37"/>
  <c r="T76" i="37"/>
  <c r="T100" i="37"/>
  <c r="T112" i="37"/>
  <c r="T99" i="37"/>
  <c r="T118" i="37"/>
  <c r="T64" i="37"/>
  <c r="T194" i="37"/>
  <c r="T66" i="37"/>
  <c r="X6" i="5"/>
  <c r="V29" i="10"/>
  <c r="U94" i="37"/>
  <c r="U118" i="37"/>
  <c r="U106" i="37"/>
  <c r="U111" i="37"/>
  <c r="U105" i="37"/>
  <c r="U88" i="37"/>
  <c r="U99" i="37"/>
  <c r="U93" i="37"/>
  <c r="U76" i="37"/>
  <c r="U117" i="37"/>
  <c r="U87" i="37"/>
  <c r="U82" i="37"/>
  <c r="U69" i="37"/>
  <c r="U71" i="37"/>
  <c r="U195" i="37"/>
  <c r="U112" i="37"/>
  <c r="U81" i="37"/>
  <c r="U100" i="37"/>
  <c r="U75" i="37"/>
  <c r="U124" i="37"/>
  <c r="U123" i="37"/>
  <c r="U70" i="37"/>
  <c r="Y6" i="5"/>
  <c r="W29" i="10"/>
  <c r="V123" i="37"/>
  <c r="V105" i="37"/>
  <c r="V112" i="37"/>
  <c r="V118" i="37"/>
  <c r="V106" i="37"/>
  <c r="V88" i="37"/>
  <c r="V99" i="37"/>
  <c r="V111" i="37"/>
  <c r="V94" i="37"/>
  <c r="V87" i="37"/>
  <c r="V93" i="37"/>
  <c r="V75" i="37"/>
  <c r="V77" i="37"/>
  <c r="V195" i="37"/>
  <c r="V81" i="37"/>
  <c r="V124" i="37"/>
  <c r="V100" i="37"/>
  <c r="V117" i="37"/>
  <c r="V130" i="37"/>
  <c r="V82" i="37"/>
  <c r="V129" i="37"/>
  <c r="V76" i="37"/>
  <c r="U194" i="37"/>
  <c r="U72" i="37"/>
  <c r="X29" i="10"/>
  <c r="Z6" i="5"/>
  <c r="W124" i="37"/>
  <c r="W94" i="37"/>
  <c r="W129" i="37"/>
  <c r="W105" i="37"/>
  <c r="W93" i="37"/>
  <c r="W130" i="37"/>
  <c r="W111" i="37"/>
  <c r="W87" i="37"/>
  <c r="W81" i="37"/>
  <c r="W83" i="37"/>
  <c r="W195" i="37"/>
  <c r="W123" i="37"/>
  <c r="W112" i="37"/>
  <c r="W99" i="37"/>
  <c r="W117" i="37"/>
  <c r="W100" i="37"/>
  <c r="W106" i="37"/>
  <c r="W88" i="37"/>
  <c r="W118" i="37"/>
  <c r="W135" i="37"/>
  <c r="W136" i="37"/>
  <c r="W82" i="37"/>
  <c r="V194" i="37"/>
  <c r="V78" i="37"/>
  <c r="AA6" i="5"/>
  <c r="Y29" i="10"/>
  <c r="W194" i="37"/>
  <c r="W84" i="37"/>
  <c r="X136" i="37"/>
  <c r="X111" i="37"/>
  <c r="X129" i="37"/>
  <c r="X94" i="37"/>
  <c r="X118" i="37"/>
  <c r="X87" i="37"/>
  <c r="X89" i="37"/>
  <c r="X195" i="37"/>
  <c r="X99" i="37"/>
  <c r="X112" i="37"/>
  <c r="X130" i="37"/>
  <c r="X117" i="37"/>
  <c r="X124" i="37"/>
  <c r="X100" i="37"/>
  <c r="X93" i="37"/>
  <c r="X123" i="37"/>
  <c r="X135" i="37"/>
  <c r="X105" i="37"/>
  <c r="X106" i="37"/>
  <c r="X142" i="37"/>
  <c r="X141" i="37"/>
  <c r="X88" i="37"/>
  <c r="X194" i="37"/>
  <c r="X90" i="37"/>
  <c r="Y106" i="37"/>
  <c r="Y105" i="37"/>
  <c r="Y99" i="37"/>
  <c r="Y124" i="37"/>
  <c r="Y111" i="37"/>
  <c r="Y117" i="37"/>
  <c r="Y129" i="37"/>
  <c r="Y112" i="37"/>
  <c r="Y100" i="37"/>
  <c r="Y141" i="37"/>
  <c r="Y130" i="37"/>
  <c r="Y118" i="37"/>
  <c r="Y136" i="37"/>
  <c r="Y93" i="37"/>
  <c r="Y95" i="37"/>
  <c r="Y195" i="37"/>
  <c r="Y123" i="37"/>
  <c r="Y142" i="37"/>
  <c r="Y135" i="37"/>
  <c r="Y147" i="37"/>
  <c r="Y94" i="37"/>
  <c r="Y148" i="37"/>
  <c r="Z29" i="10"/>
  <c r="AB6" i="5"/>
  <c r="Z112" i="37"/>
  <c r="Z135" i="37"/>
  <c r="Z99" i="37"/>
  <c r="Z101" i="37"/>
  <c r="Z195" i="37"/>
  <c r="Z142" i="37"/>
  <c r="Z105" i="37"/>
  <c r="Z136" i="37"/>
  <c r="Z141" i="37"/>
  <c r="Z124" i="37"/>
  <c r="Z118" i="37"/>
  <c r="Z123" i="37"/>
  <c r="Z129" i="37"/>
  <c r="Z117" i="37"/>
  <c r="Z106" i="37"/>
  <c r="Z111" i="37"/>
  <c r="Z130" i="37"/>
  <c r="Z154" i="37"/>
  <c r="Z147" i="37"/>
  <c r="Z148" i="37"/>
  <c r="Z153" i="37"/>
  <c r="Z100" i="37"/>
  <c r="AC6" i="5"/>
  <c r="AA29" i="10"/>
  <c r="Y194" i="37"/>
  <c r="Y96" i="37"/>
  <c r="AA129" i="37"/>
  <c r="AA123" i="37"/>
  <c r="AA124" i="37"/>
  <c r="AA111" i="37"/>
  <c r="AA148" i="37"/>
  <c r="AA118" i="37"/>
  <c r="AA153" i="37"/>
  <c r="AA130" i="37"/>
  <c r="AA154" i="37"/>
  <c r="AA117" i="37"/>
  <c r="AA135" i="37"/>
  <c r="AA105" i="37"/>
  <c r="AA107" i="37"/>
  <c r="AA195" i="37"/>
  <c r="AA141" i="37"/>
  <c r="AA147" i="37"/>
  <c r="AA136" i="37"/>
  <c r="AA112" i="37"/>
  <c r="AA142" i="37"/>
  <c r="AA159" i="37"/>
  <c r="AA160" i="37"/>
  <c r="AA106" i="37"/>
  <c r="AB29" i="10"/>
  <c r="AD6" i="5"/>
  <c r="Z194" i="37"/>
  <c r="Z102" i="37"/>
  <c r="AE6" i="5"/>
  <c r="AC29" i="10"/>
  <c r="AB148" i="37"/>
  <c r="AB117" i="37"/>
  <c r="AB147" i="37"/>
  <c r="AB130" i="37"/>
  <c r="AB111" i="37"/>
  <c r="AB113" i="37"/>
  <c r="AB195" i="37"/>
  <c r="AB160" i="37"/>
  <c r="AB124" i="37"/>
  <c r="AB135" i="37"/>
  <c r="AB118" i="37"/>
  <c r="AB153" i="37"/>
  <c r="AB154" i="37"/>
  <c r="AB141" i="37"/>
  <c r="AB159" i="37"/>
  <c r="AB136" i="37"/>
  <c r="AB129" i="37"/>
  <c r="AB142" i="37"/>
  <c r="AB166" i="37"/>
  <c r="AB123" i="37"/>
  <c r="AB112" i="37"/>
  <c r="AB165" i="37"/>
  <c r="AA194" i="37"/>
  <c r="AA108" i="37"/>
  <c r="AF6" i="5"/>
  <c r="AD29" i="10"/>
  <c r="AC117" i="37"/>
  <c r="AC119" i="37"/>
  <c r="AC195" i="37"/>
  <c r="AC141" i="37"/>
  <c r="AC130" i="37"/>
  <c r="AC153" i="37"/>
  <c r="AC165" i="37"/>
  <c r="AC166" i="37"/>
  <c r="AC154" i="37"/>
  <c r="AC147" i="37"/>
  <c r="AC142" i="37"/>
  <c r="AC148" i="37"/>
  <c r="AC172" i="37"/>
  <c r="AC136" i="37"/>
  <c r="AC124" i="37"/>
  <c r="AC135" i="37"/>
  <c r="AC159" i="37"/>
  <c r="AC160" i="37"/>
  <c r="AC129" i="37"/>
  <c r="AC123" i="37"/>
  <c r="AC118" i="37"/>
  <c r="AC171" i="37"/>
  <c r="AB194" i="37"/>
  <c r="AB114" i="37"/>
  <c r="AC194" i="37"/>
  <c r="AC120" i="37"/>
  <c r="AD148" i="37"/>
  <c r="AD154" i="37"/>
  <c r="AD159" i="37"/>
  <c r="AD172" i="37"/>
  <c r="AD160" i="37"/>
  <c r="AD135" i="37"/>
  <c r="AD171" i="37"/>
  <c r="AD130" i="37"/>
  <c r="AD166" i="37"/>
  <c r="AD136" i="37"/>
  <c r="AD165" i="37"/>
  <c r="AD142" i="37"/>
  <c r="AD153" i="37"/>
  <c r="AD147" i="37"/>
  <c r="AD141" i="37"/>
  <c r="AD123" i="37"/>
  <c r="AD125" i="37"/>
  <c r="AD195" i="37"/>
  <c r="AD129" i="37"/>
  <c r="AD178" i="37"/>
  <c r="AD177" i="37"/>
  <c r="AD124" i="37"/>
  <c r="AE29" i="10"/>
  <c r="AG6" i="5"/>
  <c r="AH6" i="5"/>
  <c r="AF29" i="10"/>
  <c r="AE154" i="37"/>
  <c r="AE142" i="37"/>
  <c r="AE171" i="37"/>
  <c r="AE166" i="37"/>
  <c r="AE160" i="37"/>
  <c r="AE178" i="37"/>
  <c r="AE172" i="37"/>
  <c r="AE141" i="37"/>
  <c r="AE148" i="37"/>
  <c r="AE165" i="37"/>
  <c r="AE159" i="37"/>
  <c r="AE177" i="37"/>
  <c r="AE153" i="37"/>
  <c r="AE147" i="37"/>
  <c r="AE136" i="37"/>
  <c r="AE129" i="37"/>
  <c r="AE131" i="37"/>
  <c r="AE195" i="37"/>
  <c r="AE183" i="37"/>
  <c r="AE135" i="37"/>
  <c r="AE184" i="37"/>
  <c r="AE130" i="37"/>
  <c r="AD194" i="37"/>
  <c r="AD126" i="37"/>
  <c r="AG29" i="10"/>
  <c r="AI6" i="5"/>
  <c r="AF141" i="37"/>
  <c r="AF171" i="37"/>
  <c r="AF183" i="37"/>
  <c r="AF160" i="37"/>
  <c r="AF159" i="37"/>
  <c r="AF166" i="37"/>
  <c r="AF177" i="37"/>
  <c r="AF178" i="37"/>
  <c r="AF172" i="37"/>
  <c r="AF135" i="37"/>
  <c r="AF137" i="37"/>
  <c r="AF195" i="37"/>
  <c r="AF184" i="37"/>
  <c r="AF142" i="37"/>
  <c r="AF165" i="37"/>
  <c r="AF154" i="37"/>
  <c r="AF148" i="37"/>
  <c r="AF153" i="37"/>
  <c r="AF147" i="37"/>
  <c r="AF189" i="37"/>
  <c r="AF190" i="37"/>
  <c r="AF136" i="37"/>
  <c r="AE194" i="37"/>
  <c r="AE132" i="37"/>
  <c r="AJ6" i="5"/>
  <c r="AH29" i="10"/>
  <c r="AF194" i="37"/>
  <c r="AF138" i="37"/>
  <c r="AG190" i="37"/>
  <c r="AG172" i="37"/>
  <c r="AG154" i="37"/>
  <c r="AG189" i="37"/>
  <c r="AG166" i="37"/>
  <c r="AG171" i="37"/>
  <c r="AG183" i="37"/>
  <c r="AG159" i="37"/>
  <c r="AG184" i="37"/>
  <c r="AG153" i="37"/>
  <c r="AG165" i="37"/>
  <c r="AG178" i="37"/>
  <c r="AG148" i="37"/>
  <c r="AG177" i="37"/>
  <c r="AG141" i="37"/>
  <c r="AG143" i="37"/>
  <c r="AG195" i="37"/>
  <c r="AG147" i="37"/>
  <c r="AG142" i="37"/>
  <c r="AG160" i="37"/>
  <c r="AG194" i="37"/>
  <c r="AG144" i="37"/>
  <c r="AH159" i="37"/>
  <c r="AH171" i="37"/>
  <c r="AH172" i="37"/>
  <c r="AH178" i="37"/>
  <c r="AH154" i="37"/>
  <c r="AH189" i="37"/>
  <c r="AH183" i="37"/>
  <c r="AH160" i="37"/>
  <c r="AH165" i="37"/>
  <c r="AH153" i="37"/>
  <c r="AH184" i="37"/>
  <c r="AH190" i="37"/>
  <c r="AH147" i="37"/>
  <c r="AH149" i="37"/>
  <c r="AH195" i="37"/>
  <c r="AH166" i="37"/>
  <c r="AH177" i="37"/>
  <c r="AH148" i="37"/>
  <c r="AK6" i="5"/>
  <c r="AI29" i="10"/>
  <c r="AJ29" i="10"/>
  <c r="AK29" i="10"/>
  <c r="AL29" i="10"/>
  <c r="AM29" i="10"/>
  <c r="AN29" i="10"/>
  <c r="AO29" i="10"/>
  <c r="AL171" i="37"/>
  <c r="AL177" i="37"/>
  <c r="AL178" i="37"/>
  <c r="AL189" i="37"/>
  <c r="AL183" i="37"/>
  <c r="AL184" i="37"/>
  <c r="AL190" i="37"/>
  <c r="AL172" i="37"/>
  <c r="AH194" i="37"/>
  <c r="AH150" i="37"/>
  <c r="AM184" i="37"/>
  <c r="AM177" i="37"/>
  <c r="AM189" i="37"/>
  <c r="AM190" i="37"/>
  <c r="AM183" i="37"/>
  <c r="AM178" i="37"/>
  <c r="AO189" i="37"/>
  <c r="AO190" i="37"/>
  <c r="AO194" i="37"/>
  <c r="AN190" i="37"/>
  <c r="AN183" i="37"/>
  <c r="AN189" i="37"/>
  <c r="AN184" i="37"/>
  <c r="AI153" i="37"/>
  <c r="AI155" i="37"/>
  <c r="AI195" i="37"/>
  <c r="AI165" i="37"/>
  <c r="AI190" i="37"/>
  <c r="AI183" i="37"/>
  <c r="AI159" i="37"/>
  <c r="AI184" i="37"/>
  <c r="AI177" i="37"/>
  <c r="AI172" i="37"/>
  <c r="AI166" i="37"/>
  <c r="AI160" i="37"/>
  <c r="AI171" i="37"/>
  <c r="AI178" i="37"/>
  <c r="AI189" i="37"/>
  <c r="AI154" i="37"/>
  <c r="AJ171" i="37"/>
  <c r="AJ166" i="37"/>
  <c r="AJ183" i="37"/>
  <c r="AJ159" i="37"/>
  <c r="AJ172" i="37"/>
  <c r="AJ189" i="37"/>
  <c r="AJ184" i="37"/>
  <c r="AJ190" i="37"/>
  <c r="AJ178" i="37"/>
  <c r="AJ165" i="37"/>
  <c r="AJ177" i="37"/>
  <c r="AJ160" i="37"/>
  <c r="AK184" i="37"/>
  <c r="AK183" i="37"/>
  <c r="AK178" i="37"/>
  <c r="AK165" i="37"/>
  <c r="AK172" i="37"/>
  <c r="AK171" i="37"/>
  <c r="AK189" i="37"/>
  <c r="AK190" i="37"/>
  <c r="AK177" i="37"/>
  <c r="AK166" i="37"/>
  <c r="AL6" i="5"/>
  <c r="AN194" i="37"/>
  <c r="AJ161" i="37"/>
  <c r="AJ195" i="37"/>
  <c r="AO192" i="37"/>
  <c r="AK167" i="37"/>
  <c r="AK195" i="37"/>
  <c r="AO191" i="37"/>
  <c r="AO195" i="37"/>
  <c r="AL173" i="37"/>
  <c r="AL195" i="37"/>
  <c r="AN185" i="37"/>
  <c r="AN195" i="37"/>
  <c r="AM180" i="37"/>
  <c r="AJ194" i="37"/>
  <c r="AJ162" i="37"/>
  <c r="AI194" i="37"/>
  <c r="AI156" i="37"/>
  <c r="AL194" i="37"/>
  <c r="AL174" i="37"/>
  <c r="AN186" i="37"/>
  <c r="AK194" i="37"/>
  <c r="AK168" i="37"/>
  <c r="AM194" i="37"/>
  <c r="AM179" i="37"/>
  <c r="AM195" i="37"/>
  <c r="AM6" i="5"/>
  <c r="AN6" i="5"/>
  <c r="AO6" i="5"/>
  <c r="AO25" i="3"/>
  <c r="AP6" i="5"/>
  <c r="AQ6" i="5"/>
  <c r="AM11" i="32"/>
  <c r="AM27" i="32"/>
  <c r="AT258" i="32"/>
  <c r="AM34" i="32"/>
  <c r="AM258" i="32"/>
  <c r="AM265" i="32"/>
  <c r="AO258" i="32"/>
  <c r="AS258" i="32"/>
  <c r="AR258" i="32"/>
  <c r="AP258" i="32"/>
  <c r="AQ258" i="32"/>
  <c r="AN258" i="32"/>
  <c r="AN296" i="32"/>
  <c r="AM36" i="32"/>
  <c r="AQ296" i="32"/>
  <c r="AP296" i="32"/>
  <c r="AR296" i="32"/>
  <c r="AM296" i="32"/>
  <c r="AM303" i="32"/>
  <c r="AO296" i="32"/>
  <c r="AZ372" i="32"/>
  <c r="AW372" i="32"/>
  <c r="AO372" i="32"/>
  <c r="AY372" i="32"/>
  <c r="BB372" i="32"/>
  <c r="AX372" i="32"/>
  <c r="AR372" i="32"/>
  <c r="AT372" i="32"/>
  <c r="AS372" i="32"/>
  <c r="AM372" i="32"/>
  <c r="AM379" i="32"/>
  <c r="AM334" i="32"/>
  <c r="AM341" i="32"/>
  <c r="AM71" i="32"/>
  <c r="AM40" i="32"/>
  <c r="BA372" i="32"/>
  <c r="AP372" i="32"/>
  <c r="AV372" i="32"/>
  <c r="AQ372" i="32"/>
  <c r="AN372" i="32"/>
  <c r="AU372" i="32"/>
  <c r="AN11" i="32"/>
  <c r="AN27" i="32"/>
  <c r="AM38" i="32"/>
  <c r="AN334" i="32"/>
  <c r="AP334" i="32"/>
  <c r="AR334" i="32"/>
  <c r="AO334" i="32"/>
  <c r="AQ334" i="32"/>
  <c r="AO11" i="32"/>
  <c r="AO27" i="32"/>
  <c r="AN34" i="32"/>
  <c r="AQ259" i="32"/>
  <c r="AN259" i="32"/>
  <c r="AU259" i="32"/>
  <c r="AO259" i="32"/>
  <c r="AR259" i="32"/>
  <c r="AS259" i="32"/>
  <c r="AT259" i="32"/>
  <c r="AT105" i="32"/>
  <c r="AU105" i="32"/>
  <c r="AV105" i="32"/>
  <c r="AW105" i="32"/>
  <c r="AX105" i="32"/>
  <c r="AY105" i="32"/>
  <c r="AZ105" i="32"/>
  <c r="BA105" i="32"/>
  <c r="BB105" i="32"/>
  <c r="BC105" i="32"/>
  <c r="BD105" i="32"/>
  <c r="BE105" i="32"/>
  <c r="BF105" i="32"/>
  <c r="BG105" i="32"/>
  <c r="BH105" i="32"/>
  <c r="BI105" i="32"/>
  <c r="BJ105" i="32"/>
  <c r="BK105" i="32"/>
  <c r="BL105" i="32"/>
  <c r="BM105" i="32"/>
  <c r="BN105" i="32"/>
  <c r="BO105" i="32"/>
  <c r="BP105" i="32"/>
  <c r="BQ105" i="32"/>
  <c r="BR105" i="32"/>
  <c r="BS105" i="32"/>
  <c r="BT105" i="32"/>
  <c r="BU105" i="32"/>
  <c r="BV105" i="32"/>
  <c r="BW105" i="32"/>
  <c r="BX105" i="32"/>
  <c r="AP259" i="32"/>
  <c r="AR373" i="32"/>
  <c r="AS373" i="32"/>
  <c r="AW373" i="32"/>
  <c r="AT373" i="32"/>
  <c r="AY373" i="32"/>
  <c r="BA373" i="32"/>
  <c r="AZ373" i="32"/>
  <c r="AO373" i="32"/>
  <c r="BC373" i="32"/>
  <c r="AU373" i="32"/>
  <c r="AQ373" i="32"/>
  <c r="AN40" i="32"/>
  <c r="AV373" i="32"/>
  <c r="BB373" i="32"/>
  <c r="AX373" i="32"/>
  <c r="AN373" i="32"/>
  <c r="AN379" i="32"/>
  <c r="AP373" i="32"/>
  <c r="AT219" i="32"/>
  <c r="AU219" i="32"/>
  <c r="AO335" i="32"/>
  <c r="AN335" i="32"/>
  <c r="AQ335" i="32"/>
  <c r="AN38" i="32"/>
  <c r="AS335" i="32"/>
  <c r="AP335" i="32"/>
  <c r="AR335" i="32"/>
  <c r="AM42" i="32"/>
  <c r="AN265" i="32"/>
  <c r="AP297" i="32"/>
  <c r="AN36" i="32"/>
  <c r="AQ297" i="32"/>
  <c r="AN297" i="32"/>
  <c r="AN303" i="32"/>
  <c r="AO297" i="32"/>
  <c r="AS297" i="32"/>
  <c r="AR297" i="32"/>
  <c r="AT143" i="32"/>
  <c r="AU143" i="32"/>
  <c r="AN341" i="32"/>
  <c r="AN71" i="32"/>
  <c r="BA374" i="32"/>
  <c r="AW374" i="32"/>
  <c r="AP374" i="32"/>
  <c r="BC374" i="32"/>
  <c r="AR374" i="32"/>
  <c r="AQ374" i="32"/>
  <c r="BD374" i="32"/>
  <c r="AS374" i="32"/>
  <c r="AX374" i="32"/>
  <c r="AU374" i="32"/>
  <c r="AZ374" i="32"/>
  <c r="AY374" i="32"/>
  <c r="AO40" i="32"/>
  <c r="AT220" i="32"/>
  <c r="AU220" i="32"/>
  <c r="AV220" i="32"/>
  <c r="AV374" i="32"/>
  <c r="AO374" i="32"/>
  <c r="AO379" i="32"/>
  <c r="BB374" i="32"/>
  <c r="AT374" i="32"/>
  <c r="AR336" i="32"/>
  <c r="AO336" i="32"/>
  <c r="AO341" i="32"/>
  <c r="AQ336" i="32"/>
  <c r="AO38" i="32"/>
  <c r="AS336" i="32"/>
  <c r="AT336" i="32"/>
  <c r="AP336" i="32"/>
  <c r="AP11" i="32"/>
  <c r="AP27" i="32"/>
  <c r="AM70" i="32"/>
  <c r="AQ298" i="32"/>
  <c r="AS298" i="32"/>
  <c r="AO298" i="32"/>
  <c r="AO303" i="32"/>
  <c r="AT298" i="32"/>
  <c r="AP298" i="32"/>
  <c r="AR298" i="32"/>
  <c r="AO36" i="32"/>
  <c r="AT144" i="32"/>
  <c r="AU144" i="32"/>
  <c r="AV144" i="32"/>
  <c r="AN42" i="32"/>
  <c r="AV260" i="32"/>
  <c r="AQ260" i="32"/>
  <c r="AO34" i="32"/>
  <c r="AR260" i="32"/>
  <c r="AT260" i="32"/>
  <c r="AO260" i="32"/>
  <c r="AO265" i="32"/>
  <c r="AS260" i="32"/>
  <c r="AP260" i="32"/>
  <c r="AU260" i="32"/>
  <c r="AT106" i="32"/>
  <c r="AU106" i="32"/>
  <c r="AV106" i="32"/>
  <c r="AW106" i="32"/>
  <c r="AX106" i="32"/>
  <c r="AY106" i="32"/>
  <c r="AZ106" i="32"/>
  <c r="BA106" i="32"/>
  <c r="BB106" i="32"/>
  <c r="BC106" i="32"/>
  <c r="BD106" i="32"/>
  <c r="BE106" i="32"/>
  <c r="BF106" i="32"/>
  <c r="BG106" i="32"/>
  <c r="BH106" i="32"/>
  <c r="BI106" i="32"/>
  <c r="BJ106" i="32"/>
  <c r="BK106" i="32"/>
  <c r="BL106" i="32"/>
  <c r="BM106" i="32"/>
  <c r="BN106" i="32"/>
  <c r="BO106" i="32"/>
  <c r="BP106" i="32"/>
  <c r="BQ106" i="32"/>
  <c r="BR106" i="32"/>
  <c r="BS106" i="32"/>
  <c r="BT106" i="32"/>
  <c r="BU106" i="32"/>
  <c r="BV106" i="32"/>
  <c r="BW106" i="32"/>
  <c r="BX106" i="32"/>
  <c r="BY106" i="32"/>
  <c r="AO71" i="32"/>
  <c r="AM24" i="32"/>
  <c r="AI26" i="30"/>
  <c r="AV375" i="32"/>
  <c r="AP40" i="32"/>
  <c r="AY375" i="32"/>
  <c r="BB375" i="32"/>
  <c r="AX375" i="32"/>
  <c r="BD375" i="32"/>
  <c r="AS375" i="32"/>
  <c r="BE375" i="32"/>
  <c r="AW375" i="32"/>
  <c r="AT375" i="32"/>
  <c r="AQ375" i="32"/>
  <c r="AP375" i="32"/>
  <c r="AP379" i="32"/>
  <c r="AU375" i="32"/>
  <c r="BA375" i="32"/>
  <c r="AR375" i="32"/>
  <c r="BC375" i="32"/>
  <c r="AT221" i="32"/>
  <c r="AU221" i="32"/>
  <c r="AV221" i="32"/>
  <c r="AW221" i="32"/>
  <c r="AZ375" i="32"/>
  <c r="AS299" i="32"/>
  <c r="AP36" i="32"/>
  <c r="AQ299" i="32"/>
  <c r="AT299" i="32"/>
  <c r="AU299" i="32"/>
  <c r="AR299" i="32"/>
  <c r="AP299" i="32"/>
  <c r="AP303" i="32"/>
  <c r="AT145" i="32"/>
  <c r="AU145" i="32"/>
  <c r="AV145" i="32"/>
  <c r="AW145" i="32"/>
  <c r="AO42" i="32"/>
  <c r="AR337" i="32"/>
  <c r="AT337" i="32"/>
  <c r="AP38" i="32"/>
  <c r="AQ337" i="32"/>
  <c r="AS337" i="32"/>
  <c r="AP337" i="32"/>
  <c r="AP341" i="32"/>
  <c r="AU337" i="32"/>
  <c r="AR261" i="32"/>
  <c r="AT261" i="32"/>
  <c r="AW261" i="32"/>
  <c r="AU261" i="32"/>
  <c r="AQ261" i="32"/>
  <c r="AV261" i="32"/>
  <c r="AS261" i="32"/>
  <c r="AP261" i="32"/>
  <c r="AP265" i="32"/>
  <c r="AP34" i="32"/>
  <c r="AT107" i="32"/>
  <c r="AU107" i="32"/>
  <c r="AV107" i="32"/>
  <c r="AW107" i="32"/>
  <c r="AX107" i="32"/>
  <c r="AY107" i="32"/>
  <c r="AZ107" i="32"/>
  <c r="BA107" i="32"/>
  <c r="BB107" i="32"/>
  <c r="BC107" i="32"/>
  <c r="BD107" i="32"/>
  <c r="BE107" i="32"/>
  <c r="BF107" i="32"/>
  <c r="BG107" i="32"/>
  <c r="BH107" i="32"/>
  <c r="BI107" i="32"/>
  <c r="BJ107" i="32"/>
  <c r="BK107" i="32"/>
  <c r="BL107" i="32"/>
  <c r="BM107" i="32"/>
  <c r="BN107" i="32"/>
  <c r="BO107" i="32"/>
  <c r="BP107" i="32"/>
  <c r="BQ107" i="32"/>
  <c r="BR107" i="32"/>
  <c r="BS107" i="32"/>
  <c r="BT107" i="32"/>
  <c r="BU107" i="32"/>
  <c r="BV107" i="32"/>
  <c r="BW107" i="32"/>
  <c r="BX107" i="32"/>
  <c r="BY107" i="32"/>
  <c r="BZ107" i="32"/>
  <c r="AQ27" i="32"/>
  <c r="AQ11" i="32"/>
  <c r="AQ376" i="32"/>
  <c r="AQ379" i="32"/>
  <c r="BE376" i="32"/>
  <c r="AS376" i="32"/>
  <c r="AV376" i="32"/>
  <c r="BF376" i="32"/>
  <c r="AX376" i="32"/>
  <c r="AU376" i="32"/>
  <c r="AW376" i="32"/>
  <c r="AQ40" i="32"/>
  <c r="AY376" i="32"/>
  <c r="AZ376" i="32"/>
  <c r="AR376" i="32"/>
  <c r="BA376" i="32"/>
  <c r="AT376" i="32"/>
  <c r="AT222" i="32"/>
  <c r="AU222" i="32"/>
  <c r="AV222" i="32"/>
  <c r="AW222" i="32"/>
  <c r="AX222" i="32"/>
  <c r="BC376" i="32"/>
  <c r="BD376" i="32"/>
  <c r="BB376" i="32"/>
  <c r="AP42" i="32"/>
  <c r="AP71" i="32"/>
  <c r="AM28" i="32"/>
  <c r="AM29" i="32"/>
  <c r="AN21" i="32"/>
  <c r="AN70" i="32"/>
  <c r="AR338" i="32"/>
  <c r="AQ38" i="32"/>
  <c r="AS338" i="32"/>
  <c r="AQ338" i="32"/>
  <c r="AQ341" i="32"/>
  <c r="AT338" i="32"/>
  <c r="AU338" i="32"/>
  <c r="AV338" i="32"/>
  <c r="AI17" i="30"/>
  <c r="AR11" i="32"/>
  <c r="AR27" i="32"/>
  <c r="AV262" i="32"/>
  <c r="AU262" i="32"/>
  <c r="AT262" i="32"/>
  <c r="AW262" i="32"/>
  <c r="AQ34" i="32"/>
  <c r="AS262" i="32"/>
  <c r="AR262" i="32"/>
  <c r="AQ262" i="32"/>
  <c r="AQ265" i="32"/>
  <c r="AX262" i="32"/>
  <c r="AT108" i="32"/>
  <c r="AU108" i="32"/>
  <c r="AV108" i="32"/>
  <c r="AW108" i="32"/>
  <c r="AX108" i="32"/>
  <c r="AY108" i="32"/>
  <c r="AZ108" i="32"/>
  <c r="BA108" i="32"/>
  <c r="BB108" i="32"/>
  <c r="BC108" i="32"/>
  <c r="BD108" i="32"/>
  <c r="BE108" i="32"/>
  <c r="BF108" i="32"/>
  <c r="BG108" i="32"/>
  <c r="BH108" i="32"/>
  <c r="BI108" i="32"/>
  <c r="BJ108" i="32"/>
  <c r="BK108" i="32"/>
  <c r="BL108" i="32"/>
  <c r="BM108" i="32"/>
  <c r="BN108" i="32"/>
  <c r="BO108" i="32"/>
  <c r="BP108" i="32"/>
  <c r="BQ108" i="32"/>
  <c r="BR108" i="32"/>
  <c r="BS108" i="32"/>
  <c r="BT108" i="32"/>
  <c r="BU108" i="32"/>
  <c r="BV108" i="32"/>
  <c r="BW108" i="32"/>
  <c r="BX108" i="32"/>
  <c r="BY108" i="32"/>
  <c r="BZ108" i="32"/>
  <c r="CA108" i="32"/>
  <c r="AU300" i="32"/>
  <c r="AR300" i="32"/>
  <c r="AV300" i="32"/>
  <c r="AS300" i="32"/>
  <c r="AQ300" i="32"/>
  <c r="AQ303" i="32"/>
  <c r="AQ36" i="32"/>
  <c r="AT300" i="32"/>
  <c r="AT146" i="32"/>
  <c r="AU146" i="32"/>
  <c r="AV146" i="32"/>
  <c r="AW146" i="32"/>
  <c r="AX146" i="32"/>
  <c r="AS11" i="32"/>
  <c r="AS27" i="32"/>
  <c r="AX377" i="32"/>
  <c r="AT377" i="32"/>
  <c r="BA377" i="32"/>
  <c r="AY377" i="32"/>
  <c r="BB377" i="32"/>
  <c r="AW377" i="32"/>
  <c r="AZ377" i="32"/>
  <c r="AS377" i="32"/>
  <c r="BE377" i="32"/>
  <c r="AV377" i="32"/>
  <c r="AR40" i="32"/>
  <c r="BG377" i="32"/>
  <c r="BD377" i="32"/>
  <c r="AT223" i="32"/>
  <c r="AU223" i="32"/>
  <c r="AV223" i="32"/>
  <c r="AW223" i="32"/>
  <c r="AX223" i="32"/>
  <c r="AY223" i="32"/>
  <c r="AR377" i="32"/>
  <c r="AR379" i="32"/>
  <c r="BC377" i="32"/>
  <c r="AU377" i="32"/>
  <c r="BF377" i="32"/>
  <c r="AN24" i="32"/>
  <c r="AM30" i="32"/>
  <c r="AI16" i="1"/>
  <c r="AQ71" i="32"/>
  <c r="AJ26" i="30"/>
  <c r="AO70" i="32"/>
  <c r="AW301" i="32"/>
  <c r="AU301" i="32"/>
  <c r="AR36" i="32"/>
  <c r="AT301" i="32"/>
  <c r="AR301" i="32"/>
  <c r="AR303" i="32"/>
  <c r="AS301" i="32"/>
  <c r="AV301" i="32"/>
  <c r="AT147" i="32"/>
  <c r="AU147" i="32"/>
  <c r="AV147" i="32"/>
  <c r="AW147" i="32"/>
  <c r="AX147" i="32"/>
  <c r="AY147" i="32"/>
  <c r="AW339" i="32"/>
  <c r="AR339" i="32"/>
  <c r="AR341" i="32"/>
  <c r="AS339" i="32"/>
  <c r="AV339" i="32"/>
  <c r="AT339" i="32"/>
  <c r="AR38" i="32"/>
  <c r="AU339" i="32"/>
  <c r="AT185" i="32"/>
  <c r="AU185" i="32"/>
  <c r="AY263" i="32"/>
  <c r="AW263" i="32"/>
  <c r="AT263" i="32"/>
  <c r="AX263" i="32"/>
  <c r="AU263" i="32"/>
  <c r="AR34" i="32"/>
  <c r="AR263" i="32"/>
  <c r="AR265" i="32"/>
  <c r="AV263" i="32"/>
  <c r="AS263" i="32"/>
  <c r="AT109" i="32"/>
  <c r="AU109" i="32"/>
  <c r="AV109" i="32"/>
  <c r="AW109" i="32"/>
  <c r="AX109" i="32"/>
  <c r="AY109" i="32"/>
  <c r="AZ109" i="32"/>
  <c r="BA109" i="32"/>
  <c r="BB109" i="32"/>
  <c r="BC109" i="32"/>
  <c r="BD109" i="32"/>
  <c r="BE109" i="32"/>
  <c r="BF109" i="32"/>
  <c r="BG109" i="32"/>
  <c r="BH109" i="32"/>
  <c r="BI109" i="32"/>
  <c r="BJ109" i="32"/>
  <c r="BK109" i="32"/>
  <c r="BL109" i="32"/>
  <c r="BM109" i="32"/>
  <c r="BN109" i="32"/>
  <c r="BO109" i="32"/>
  <c r="BP109" i="32"/>
  <c r="BQ109" i="32"/>
  <c r="BR109" i="32"/>
  <c r="BS109" i="32"/>
  <c r="BT109" i="32"/>
  <c r="BU109" i="32"/>
  <c r="BV109" i="32"/>
  <c r="BW109" i="32"/>
  <c r="BX109" i="32"/>
  <c r="BY109" i="32"/>
  <c r="BZ109" i="32"/>
  <c r="CA109" i="32"/>
  <c r="CB109" i="32"/>
  <c r="AQ42" i="32"/>
  <c r="AJ17" i="30"/>
  <c r="AX302" i="32"/>
  <c r="AS302" i="32"/>
  <c r="AV302" i="32"/>
  <c r="AS36" i="32"/>
  <c r="AT302" i="32"/>
  <c r="AW302" i="32"/>
  <c r="AU302" i="32"/>
  <c r="AT148" i="32"/>
  <c r="AU148" i="32"/>
  <c r="AV148" i="32"/>
  <c r="AW148" i="32"/>
  <c r="AX148" i="32"/>
  <c r="AY148" i="32"/>
  <c r="AZ148" i="32"/>
  <c r="AK26" i="30"/>
  <c r="AS340" i="32"/>
  <c r="AS341" i="32"/>
  <c r="AT340" i="32"/>
  <c r="AW340" i="32"/>
  <c r="AX340" i="32"/>
  <c r="AU340" i="32"/>
  <c r="AV340" i="32"/>
  <c r="AS38" i="32"/>
  <c r="AT186" i="32"/>
  <c r="AU186" i="32"/>
  <c r="AV186" i="32"/>
  <c r="AR71" i="32"/>
  <c r="AZ264" i="32"/>
  <c r="AS264" i="32"/>
  <c r="AS265" i="32"/>
  <c r="AV264" i="32"/>
  <c r="AS34" i="32"/>
  <c r="AY264" i="32"/>
  <c r="AW264" i="32"/>
  <c r="AX264" i="32"/>
  <c r="AU264" i="32"/>
  <c r="AT264" i="32"/>
  <c r="AT110" i="32"/>
  <c r="AU110" i="32"/>
  <c r="AV110" i="32"/>
  <c r="AW110" i="32"/>
  <c r="AX110" i="32"/>
  <c r="AY110" i="32"/>
  <c r="AZ110" i="32"/>
  <c r="BA110" i="32"/>
  <c r="BB110" i="32"/>
  <c r="BC110" i="32"/>
  <c r="BD110" i="32"/>
  <c r="BE110" i="32"/>
  <c r="BF110" i="32"/>
  <c r="BG110" i="32"/>
  <c r="BH110" i="32"/>
  <c r="BI110" i="32"/>
  <c r="BJ110" i="32"/>
  <c r="BK110" i="32"/>
  <c r="BL110" i="32"/>
  <c r="BM110" i="32"/>
  <c r="BN110" i="32"/>
  <c r="BO110" i="32"/>
  <c r="BP110" i="32"/>
  <c r="BQ110" i="32"/>
  <c r="BR110" i="32"/>
  <c r="BS110" i="32"/>
  <c r="BT110" i="32"/>
  <c r="BU110" i="32"/>
  <c r="BV110" i="32"/>
  <c r="BW110" i="32"/>
  <c r="BX110" i="32"/>
  <c r="BY110" i="32"/>
  <c r="BZ110" i="32"/>
  <c r="CA110" i="32"/>
  <c r="CB110" i="32"/>
  <c r="CC110" i="32"/>
  <c r="AR42" i="32"/>
  <c r="AS303" i="32"/>
  <c r="AN28" i="32"/>
  <c r="AN29" i="32"/>
  <c r="AO21" i="32"/>
  <c r="AO24" i="32"/>
  <c r="AP70" i="32"/>
  <c r="AT184" i="32"/>
  <c r="BD378" i="32"/>
  <c r="BF378" i="32"/>
  <c r="AT378" i="32"/>
  <c r="AX378" i="32"/>
  <c r="AS378" i="32"/>
  <c r="AS379" i="32"/>
  <c r="BB378" i="32"/>
  <c r="AU378" i="32"/>
  <c r="AZ378" i="32"/>
  <c r="AS40" i="32"/>
  <c r="BC378" i="32"/>
  <c r="AW378" i="32"/>
  <c r="AY378" i="32"/>
  <c r="BG378" i="32"/>
  <c r="BE378" i="32"/>
  <c r="BH378" i="32"/>
  <c r="AV378" i="32"/>
  <c r="BA378" i="32"/>
  <c r="AT224" i="32"/>
  <c r="AU224" i="32"/>
  <c r="AV224" i="32"/>
  <c r="AW224" i="32"/>
  <c r="AX224" i="32"/>
  <c r="AY224" i="32"/>
  <c r="AZ224" i="32"/>
  <c r="AK17" i="30"/>
  <c r="AS42" i="32"/>
  <c r="AO33" i="3"/>
  <c r="AO35" i="3"/>
  <c r="AL26" i="30"/>
  <c r="AT142" i="32"/>
  <c r="AS71" i="32"/>
  <c r="AT218" i="32"/>
  <c r="AJ16" i="1"/>
  <c r="AN30" i="32"/>
  <c r="AQ70" i="32"/>
  <c r="AT104" i="32"/>
  <c r="AU104" i="32"/>
  <c r="AV104" i="32"/>
  <c r="AW104" i="32"/>
  <c r="AX104" i="32"/>
  <c r="AY104" i="32"/>
  <c r="AZ104" i="32"/>
  <c r="BA104" i="32"/>
  <c r="BB104" i="32"/>
  <c r="BC104" i="32"/>
  <c r="BD104" i="32"/>
  <c r="BE104" i="32"/>
  <c r="BF104" i="32"/>
  <c r="BG104" i="32"/>
  <c r="BH104" i="32"/>
  <c r="BI104" i="32"/>
  <c r="BJ104" i="32"/>
  <c r="BK104" i="32"/>
  <c r="BL104" i="32"/>
  <c r="BM104" i="32"/>
  <c r="BN104" i="32"/>
  <c r="BO104" i="32"/>
  <c r="BP104" i="32"/>
  <c r="BQ104" i="32"/>
  <c r="BR104" i="32"/>
  <c r="BS104" i="32"/>
  <c r="BT104" i="32"/>
  <c r="BU104" i="32"/>
  <c r="BV104" i="32"/>
  <c r="BW104" i="32"/>
  <c r="AO28" i="32"/>
  <c r="AO29" i="32"/>
  <c r="AP21" i="32"/>
  <c r="AP24" i="32"/>
  <c r="AK16" i="1"/>
  <c r="AO30" i="32"/>
  <c r="AM26" i="30"/>
  <c r="AL17" i="30"/>
  <c r="AP28" i="32"/>
  <c r="AP29" i="32"/>
  <c r="AQ21" i="32"/>
  <c r="AQ24" i="32"/>
  <c r="AR70" i="32"/>
  <c r="AM17" i="30"/>
  <c r="AS70" i="32"/>
  <c r="AN26" i="30"/>
  <c r="AQ28" i="32"/>
  <c r="AQ29" i="32"/>
  <c r="AR21" i="32"/>
  <c r="AR24" i="32"/>
  <c r="AP30" i="32"/>
  <c r="AL16" i="1"/>
  <c r="AN17" i="30"/>
  <c r="AR28" i="32"/>
  <c r="AR29" i="32"/>
  <c r="AS21" i="32"/>
  <c r="AS24" i="32"/>
  <c r="AS28" i="32"/>
  <c r="AS29" i="32"/>
  <c r="AO26" i="30"/>
  <c r="AM16" i="1"/>
  <c r="AQ30" i="32"/>
  <c r="AO16" i="1"/>
  <c r="AS30" i="32"/>
  <c r="AR30" i="32"/>
  <c r="AN16" i="1"/>
  <c r="AO17" i="30"/>
  <c r="H23" i="10"/>
  <c r="I23" i="10"/>
  <c r="H16" i="30"/>
  <c r="I16" i="30"/>
  <c r="J23" i="10"/>
  <c r="J16" i="30"/>
  <c r="K23" i="10"/>
  <c r="K16" i="30"/>
  <c r="L23" i="10"/>
  <c r="L16" i="30"/>
  <c r="M16" i="30"/>
  <c r="M23" i="10"/>
  <c r="N23" i="10"/>
  <c r="O23" i="10"/>
  <c r="N16" i="30"/>
  <c r="O16" i="30"/>
  <c r="P16" i="30"/>
  <c r="P23" i="10"/>
  <c r="Q16" i="30"/>
  <c r="Q23" i="10"/>
  <c r="R16" i="30"/>
  <c r="R23" i="10"/>
  <c r="S16" i="30"/>
  <c r="S23" i="10"/>
  <c r="T16" i="30"/>
  <c r="T23" i="10"/>
  <c r="U23" i="10"/>
  <c r="U16" i="30"/>
  <c r="V23" i="10"/>
  <c r="W23" i="10"/>
  <c r="V16" i="30"/>
  <c r="W16" i="30"/>
  <c r="X23" i="10"/>
  <c r="X16" i="30"/>
  <c r="Y16" i="30"/>
  <c r="Z23" i="10"/>
  <c r="Z16" i="30"/>
  <c r="AA23" i="10"/>
  <c r="AA16" i="30"/>
  <c r="AB23" i="10"/>
  <c r="AC23" i="10"/>
  <c r="AB16" i="30"/>
  <c r="AD23" i="10"/>
  <c r="AC16" i="30"/>
  <c r="AD16" i="30"/>
  <c r="AE23" i="10"/>
  <c r="AF23" i="10"/>
  <c r="AE16" i="30"/>
  <c r="AF16" i="30"/>
  <c r="AG23" i="10"/>
  <c r="AG16" i="30"/>
  <c r="AH23" i="10"/>
  <c r="AI23" i="10"/>
  <c r="AH16" i="30"/>
  <c r="AI16" i="30"/>
  <c r="AJ23" i="10"/>
  <c r="AJ16" i="30"/>
  <c r="AK23" i="10"/>
  <c r="AL23" i="10"/>
  <c r="AK16" i="30"/>
  <c r="AL16" i="30"/>
  <c r="AM23" i="10"/>
  <c r="AM16" i="30"/>
  <c r="AN23" i="10"/>
  <c r="AO23" i="10"/>
  <c r="AN16" i="30"/>
  <c r="AO16" i="30"/>
  <c r="H15" i="2"/>
  <c r="I15" i="2"/>
  <c r="J15" i="2"/>
  <c r="I7" i="19"/>
  <c r="K15" i="2"/>
  <c r="B11" i="36"/>
  <c r="L15" i="2"/>
  <c r="B11" i="34"/>
  <c r="M15" i="2"/>
  <c r="D33" i="34"/>
  <c r="D35" i="34"/>
  <c r="D36" i="34"/>
  <c r="D37" i="34"/>
  <c r="C11" i="34"/>
  <c r="D34" i="36"/>
  <c r="D36" i="36"/>
  <c r="D37" i="36"/>
  <c r="D38" i="36"/>
  <c r="N15" i="2"/>
  <c r="C11" i="36"/>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K20" i="36"/>
  <c r="AK74" i="36"/>
  <c r="AK75" i="36"/>
  <c r="AO22" i="3"/>
  <c r="Y23" i="10"/>
  <c r="I34" i="19" a="1"/>
  <c r="I34" i="19"/>
  <c r="I35" i="19"/>
  <c r="D5" i="36"/>
  <c r="D13" i="36"/>
  <c r="D16" i="36"/>
  <c r="D21" i="36"/>
  <c r="D23" i="36"/>
  <c r="E19" i="36"/>
  <c r="J34" i="19"/>
  <c r="J35" i="19"/>
  <c r="E5" i="36"/>
  <c r="E13" i="36"/>
  <c r="D10" i="36"/>
  <c r="E33" i="36"/>
  <c r="E35" i="36"/>
  <c r="E39" i="36"/>
  <c r="E14" i="36"/>
  <c r="E16" i="36"/>
  <c r="E21" i="36"/>
  <c r="E42" i="36"/>
  <c r="E76" i="36"/>
  <c r="E22" i="36"/>
  <c r="E23" i="36"/>
  <c r="F19" i="36"/>
  <c r="K34" i="19"/>
  <c r="K35" i="19"/>
  <c r="F5" i="36"/>
  <c r="F13" i="36"/>
  <c r="E10" i="36"/>
  <c r="F33" i="36"/>
  <c r="F35" i="36"/>
  <c r="F39" i="36"/>
  <c r="F14" i="36"/>
  <c r="F16" i="36"/>
  <c r="F21" i="36"/>
  <c r="F42" i="36"/>
  <c r="F43" i="36"/>
  <c r="F76" i="36"/>
  <c r="F22" i="36"/>
  <c r="F23" i="36"/>
  <c r="G19" i="36"/>
  <c r="L34" i="19"/>
  <c r="L35" i="19"/>
  <c r="G5" i="36"/>
  <c r="G13" i="36"/>
  <c r="F10" i="36"/>
  <c r="G33" i="36"/>
  <c r="G35" i="36"/>
  <c r="G39" i="36"/>
  <c r="G14" i="36"/>
  <c r="G16" i="36"/>
  <c r="G21" i="36"/>
  <c r="G42" i="36"/>
  <c r="G43" i="36"/>
  <c r="G44" i="36"/>
  <c r="G76" i="36"/>
  <c r="G22" i="36"/>
  <c r="G23" i="36"/>
  <c r="H19" i="36"/>
  <c r="M34" i="19"/>
  <c r="M35" i="19"/>
  <c r="H5" i="36"/>
  <c r="H13" i="36"/>
  <c r="G10" i="36"/>
  <c r="H33" i="36"/>
  <c r="H35" i="36"/>
  <c r="H39" i="36"/>
  <c r="H14" i="36"/>
  <c r="H16" i="36"/>
  <c r="H21" i="36"/>
  <c r="H42" i="36"/>
  <c r="H43" i="36"/>
  <c r="H44" i="36"/>
  <c r="H45" i="36"/>
  <c r="H76" i="36"/>
  <c r="H22" i="36"/>
  <c r="H23" i="36"/>
  <c r="I19" i="36"/>
  <c r="N34" i="19"/>
  <c r="N35" i="19"/>
  <c r="I5" i="36"/>
  <c r="I13" i="36"/>
  <c r="H10" i="36"/>
  <c r="I33" i="36"/>
  <c r="I35" i="36"/>
  <c r="I39" i="36"/>
  <c r="I14" i="36"/>
  <c r="I16" i="36"/>
  <c r="I21" i="36"/>
  <c r="I42" i="36"/>
  <c r="I43" i="36"/>
  <c r="I44" i="36"/>
  <c r="I45" i="36"/>
  <c r="I46" i="36"/>
  <c r="I76" i="36"/>
  <c r="I22" i="36"/>
  <c r="I23" i="36"/>
  <c r="J19" i="36"/>
  <c r="O34" i="19"/>
  <c r="O35" i="19"/>
  <c r="J5" i="36"/>
  <c r="J13" i="36"/>
  <c r="I10" i="36"/>
  <c r="J33" i="36"/>
  <c r="J35" i="36"/>
  <c r="J39" i="36"/>
  <c r="J14" i="36"/>
  <c r="J16" i="36"/>
  <c r="J21" i="36"/>
  <c r="J42" i="36"/>
  <c r="J43" i="36"/>
  <c r="J44" i="36"/>
  <c r="J45" i="36"/>
  <c r="J46" i="36"/>
  <c r="J47" i="36"/>
  <c r="J76" i="36"/>
  <c r="J22" i="36"/>
  <c r="J23" i="36"/>
  <c r="K19" i="36"/>
  <c r="P34" i="19"/>
  <c r="P35" i="19"/>
  <c r="K5" i="36"/>
  <c r="K13" i="36"/>
  <c r="J10" i="36"/>
  <c r="K33" i="36"/>
  <c r="K35" i="36"/>
  <c r="K39" i="36"/>
  <c r="K14" i="36"/>
  <c r="K16" i="36"/>
  <c r="K21" i="36"/>
  <c r="K42" i="36"/>
  <c r="K43" i="36"/>
  <c r="K44" i="36"/>
  <c r="K45" i="36"/>
  <c r="K46" i="36"/>
  <c r="K47" i="36"/>
  <c r="K48" i="36"/>
  <c r="K76" i="36"/>
  <c r="K22" i="36"/>
  <c r="K23" i="36"/>
  <c r="L19" i="36"/>
  <c r="Q34" i="19"/>
  <c r="Q35" i="19"/>
  <c r="L5" i="36"/>
  <c r="L13" i="36"/>
  <c r="K10" i="36"/>
  <c r="L33" i="36"/>
  <c r="L35" i="36"/>
  <c r="L39" i="36"/>
  <c r="L14" i="36"/>
  <c r="L16" i="36"/>
  <c r="L21" i="36"/>
  <c r="L42" i="36"/>
  <c r="L43" i="36"/>
  <c r="L44" i="36"/>
  <c r="L45" i="36"/>
  <c r="L46" i="36"/>
  <c r="L47" i="36"/>
  <c r="L48" i="36"/>
  <c r="L49" i="36"/>
  <c r="L76" i="36"/>
  <c r="L22" i="36"/>
  <c r="L23" i="36"/>
  <c r="M19" i="36"/>
  <c r="R34" i="19"/>
  <c r="R35" i="19"/>
  <c r="M5" i="36"/>
  <c r="M13" i="36"/>
  <c r="L10" i="36"/>
  <c r="M33" i="36"/>
  <c r="M35" i="36"/>
  <c r="M39" i="36"/>
  <c r="M14" i="36"/>
  <c r="M16" i="36"/>
  <c r="M21" i="36"/>
  <c r="M42" i="36"/>
  <c r="M43" i="36"/>
  <c r="M44" i="36"/>
  <c r="M45" i="36"/>
  <c r="M46" i="36"/>
  <c r="M47" i="36"/>
  <c r="M48" i="36"/>
  <c r="M49" i="36"/>
  <c r="M50" i="36"/>
  <c r="M76" i="36"/>
  <c r="M22" i="36"/>
  <c r="M23" i="36"/>
  <c r="N19" i="36"/>
  <c r="S34" i="19"/>
  <c r="S35" i="19"/>
  <c r="N5" i="36"/>
  <c r="N13" i="36"/>
  <c r="M10" i="36"/>
  <c r="N33" i="36"/>
  <c r="N35" i="36"/>
  <c r="N39" i="36"/>
  <c r="N14" i="36"/>
  <c r="N16" i="36"/>
  <c r="N21" i="36"/>
  <c r="N42" i="36"/>
  <c r="N43" i="36"/>
  <c r="N44" i="36"/>
  <c r="N45" i="36"/>
  <c r="N46" i="36"/>
  <c r="N47" i="36"/>
  <c r="N48" i="36"/>
  <c r="N49" i="36"/>
  <c r="N50" i="36"/>
  <c r="N51" i="36"/>
  <c r="N76" i="36"/>
  <c r="N22" i="36"/>
  <c r="N23" i="36"/>
  <c r="O19" i="36"/>
  <c r="T34" i="19"/>
  <c r="T35" i="19"/>
  <c r="O5" i="36"/>
  <c r="O13" i="36"/>
  <c r="N10" i="36"/>
  <c r="O33" i="36"/>
  <c r="O35" i="36"/>
  <c r="O39" i="36"/>
  <c r="O14" i="36"/>
  <c r="O16" i="36"/>
  <c r="O21" i="36"/>
  <c r="O42" i="36"/>
  <c r="O43" i="36"/>
  <c r="O44" i="36"/>
  <c r="O45" i="36"/>
  <c r="O46" i="36"/>
  <c r="O47" i="36"/>
  <c r="O48" i="36"/>
  <c r="O49" i="36"/>
  <c r="O50" i="36"/>
  <c r="O51" i="36"/>
  <c r="O52" i="36"/>
  <c r="O76" i="36"/>
  <c r="O22" i="36"/>
  <c r="O23" i="36"/>
  <c r="P19" i="36"/>
  <c r="U34" i="19"/>
  <c r="U35" i="19"/>
  <c r="P5" i="36"/>
  <c r="P13" i="36"/>
  <c r="O10" i="36"/>
  <c r="P33" i="36"/>
  <c r="P35" i="36"/>
  <c r="P39" i="36"/>
  <c r="P14" i="36"/>
  <c r="P16" i="36"/>
  <c r="P21" i="36"/>
  <c r="P42" i="36"/>
  <c r="P43" i="36"/>
  <c r="P44" i="36"/>
  <c r="P45" i="36"/>
  <c r="P46" i="36"/>
  <c r="P47" i="36"/>
  <c r="P48" i="36"/>
  <c r="P49" i="36"/>
  <c r="P50" i="36"/>
  <c r="P51" i="36"/>
  <c r="P52" i="36"/>
  <c r="P53" i="36"/>
  <c r="P76" i="36"/>
  <c r="P22" i="36"/>
  <c r="P23" i="36"/>
  <c r="Q19" i="36"/>
  <c r="V34" i="19"/>
  <c r="V35" i="19"/>
  <c r="Q5" i="36"/>
  <c r="Q13" i="36"/>
  <c r="P10" i="36"/>
  <c r="Q33" i="36"/>
  <c r="Q35" i="36"/>
  <c r="Q39" i="36"/>
  <c r="Q14" i="36"/>
  <c r="Q16" i="36"/>
  <c r="Q21" i="36"/>
  <c r="Q42" i="36"/>
  <c r="Q43" i="36"/>
  <c r="Q44" i="36"/>
  <c r="Q45" i="36"/>
  <c r="Q46" i="36"/>
  <c r="Q47" i="36"/>
  <c r="Q48" i="36"/>
  <c r="Q49" i="36"/>
  <c r="Q50" i="36"/>
  <c r="Q51" i="36"/>
  <c r="Q52" i="36"/>
  <c r="Q53" i="36"/>
  <c r="Q54" i="36"/>
  <c r="Q76" i="36"/>
  <c r="Q22" i="36"/>
  <c r="Q23" i="36"/>
  <c r="R19" i="36"/>
  <c r="W34" i="19"/>
  <c r="W35" i="19"/>
  <c r="R5" i="36"/>
  <c r="R13" i="36"/>
  <c r="Q10" i="36"/>
  <c r="R33" i="36"/>
  <c r="R35" i="36"/>
  <c r="R39" i="36"/>
  <c r="R14" i="36"/>
  <c r="R16" i="36"/>
  <c r="R21" i="36"/>
  <c r="R42" i="36"/>
  <c r="R43" i="36"/>
  <c r="R44" i="36"/>
  <c r="R45" i="36"/>
  <c r="R46" i="36"/>
  <c r="R47" i="36"/>
  <c r="R48" i="36"/>
  <c r="R49" i="36"/>
  <c r="R50" i="36"/>
  <c r="R51" i="36"/>
  <c r="R52" i="36"/>
  <c r="R53" i="36"/>
  <c r="R54" i="36"/>
  <c r="R55" i="36"/>
  <c r="R76" i="36"/>
  <c r="R22" i="36"/>
  <c r="R23" i="36"/>
  <c r="S19" i="36"/>
  <c r="X34" i="19"/>
  <c r="X35" i="19"/>
  <c r="S5" i="36"/>
  <c r="S13" i="36"/>
  <c r="R10" i="36"/>
  <c r="S33" i="36"/>
  <c r="S35" i="36"/>
  <c r="S39" i="36"/>
  <c r="S14" i="36"/>
  <c r="S16" i="36"/>
  <c r="S21" i="36"/>
  <c r="S42" i="36"/>
  <c r="S43" i="36"/>
  <c r="S44" i="36"/>
  <c r="S45" i="36"/>
  <c r="S46" i="36"/>
  <c r="S47" i="36"/>
  <c r="S48" i="36"/>
  <c r="S49" i="36"/>
  <c r="S50" i="36"/>
  <c r="S51" i="36"/>
  <c r="S52" i="36"/>
  <c r="S53" i="36"/>
  <c r="S54" i="36"/>
  <c r="S55" i="36"/>
  <c r="S56" i="36"/>
  <c r="S76" i="36"/>
  <c r="S22" i="36"/>
  <c r="S23" i="36"/>
  <c r="T19" i="36"/>
  <c r="Y34" i="19"/>
  <c r="Y35" i="19"/>
  <c r="T5" i="36"/>
  <c r="T13" i="36"/>
  <c r="S10" i="36"/>
  <c r="T33" i="36"/>
  <c r="T35" i="36"/>
  <c r="T39" i="36"/>
  <c r="T14" i="36"/>
  <c r="T16" i="36"/>
  <c r="T21" i="36"/>
  <c r="T42" i="36"/>
  <c r="T43" i="36"/>
  <c r="T44" i="36"/>
  <c r="T45" i="36"/>
  <c r="T46" i="36"/>
  <c r="T47" i="36"/>
  <c r="T48" i="36"/>
  <c r="T49" i="36"/>
  <c r="T50" i="36"/>
  <c r="T51" i="36"/>
  <c r="T52" i="36"/>
  <c r="T53" i="36"/>
  <c r="T54" i="36"/>
  <c r="T55" i="36"/>
  <c r="T56" i="36"/>
  <c r="T57" i="36"/>
  <c r="T76" i="36"/>
  <c r="T22" i="36"/>
  <c r="T23" i="36"/>
  <c r="U19" i="36"/>
  <c r="Z34" i="19"/>
  <c r="Z35" i="19"/>
  <c r="U5" i="36"/>
  <c r="U13" i="36"/>
  <c r="T10" i="36"/>
  <c r="U33" i="36"/>
  <c r="U35" i="36"/>
  <c r="U39" i="36"/>
  <c r="U14" i="36"/>
  <c r="U16" i="36"/>
  <c r="U21" i="36"/>
  <c r="U42" i="36"/>
  <c r="U43" i="36"/>
  <c r="U44" i="36"/>
  <c r="U45" i="36"/>
  <c r="U46" i="36"/>
  <c r="U47" i="36"/>
  <c r="U48" i="36"/>
  <c r="U49" i="36"/>
  <c r="U50" i="36"/>
  <c r="U51" i="36"/>
  <c r="U52" i="36"/>
  <c r="U53" i="36"/>
  <c r="U54" i="36"/>
  <c r="U55" i="36"/>
  <c r="U56" i="36"/>
  <c r="U57" i="36"/>
  <c r="U58" i="36"/>
  <c r="U76" i="36"/>
  <c r="U22" i="36"/>
  <c r="U23" i="36"/>
  <c r="V19" i="36"/>
  <c r="AA34" i="19"/>
  <c r="AA35" i="19"/>
  <c r="V5" i="36"/>
  <c r="V13" i="36"/>
  <c r="U10" i="36"/>
  <c r="V33" i="36"/>
  <c r="V35" i="36"/>
  <c r="V39" i="36"/>
  <c r="V14" i="36"/>
  <c r="V16" i="36"/>
  <c r="V21" i="36"/>
  <c r="V42" i="36"/>
  <c r="V43" i="36"/>
  <c r="V44" i="36"/>
  <c r="V45" i="36"/>
  <c r="V46" i="36"/>
  <c r="V47" i="36"/>
  <c r="V48" i="36"/>
  <c r="V49" i="36"/>
  <c r="V50" i="36"/>
  <c r="V51" i="36"/>
  <c r="V52" i="36"/>
  <c r="V53" i="36"/>
  <c r="V54" i="36"/>
  <c r="V55" i="36"/>
  <c r="V56" i="36"/>
  <c r="V57" i="36"/>
  <c r="V58" i="36"/>
  <c r="V59" i="36"/>
  <c r="V76" i="36"/>
  <c r="V22" i="36"/>
  <c r="V23" i="36"/>
  <c r="W19" i="36"/>
  <c r="AB34" i="19"/>
  <c r="AB35" i="19"/>
  <c r="W5" i="36"/>
  <c r="W13" i="36"/>
  <c r="V10" i="36"/>
  <c r="W33" i="36"/>
  <c r="W35" i="36"/>
  <c r="W39" i="36"/>
  <c r="W14" i="36"/>
  <c r="W16" i="36"/>
  <c r="W21" i="36"/>
  <c r="W42" i="36"/>
  <c r="W43" i="36"/>
  <c r="W44" i="36"/>
  <c r="W45" i="36"/>
  <c r="W46" i="36"/>
  <c r="W47" i="36"/>
  <c r="W48" i="36"/>
  <c r="W49" i="36"/>
  <c r="W50" i="36"/>
  <c r="W51" i="36"/>
  <c r="W52" i="36"/>
  <c r="W53" i="36"/>
  <c r="W54" i="36"/>
  <c r="W55" i="36"/>
  <c r="W56" i="36"/>
  <c r="W57" i="36"/>
  <c r="W58" i="36"/>
  <c r="W59" i="36"/>
  <c r="W60" i="36"/>
  <c r="W76" i="36"/>
  <c r="W22" i="36"/>
  <c r="W23" i="36"/>
  <c r="X19" i="36"/>
  <c r="AC34" i="19"/>
  <c r="AC35" i="19"/>
  <c r="X5" i="36"/>
  <c r="X13" i="36"/>
  <c r="W10" i="36"/>
  <c r="X33" i="36"/>
  <c r="X35" i="36"/>
  <c r="X39" i="36"/>
  <c r="X14" i="36"/>
  <c r="X16" i="36"/>
  <c r="X21" i="36"/>
  <c r="X42" i="36"/>
  <c r="X43" i="36"/>
  <c r="X44" i="36"/>
  <c r="X45" i="36"/>
  <c r="X46" i="36"/>
  <c r="X47" i="36"/>
  <c r="X48" i="36"/>
  <c r="X49" i="36"/>
  <c r="X50" i="36"/>
  <c r="X51" i="36"/>
  <c r="X52" i="36"/>
  <c r="X53" i="36"/>
  <c r="X54" i="36"/>
  <c r="X55" i="36"/>
  <c r="X56" i="36"/>
  <c r="X57" i="36"/>
  <c r="X58" i="36"/>
  <c r="X59" i="36"/>
  <c r="X60" i="36"/>
  <c r="X61" i="36"/>
  <c r="X76" i="36"/>
  <c r="X22" i="36"/>
  <c r="X23" i="36"/>
  <c r="Y19" i="36"/>
  <c r="AD34" i="19"/>
  <c r="AD35" i="19"/>
  <c r="Y5" i="36"/>
  <c r="Y13" i="36"/>
  <c r="X10" i="36"/>
  <c r="Y33" i="36"/>
  <c r="Y35" i="36"/>
  <c r="Y39" i="36"/>
  <c r="Y14" i="36"/>
  <c r="Y16" i="36"/>
  <c r="Y21" i="36"/>
  <c r="Y42" i="36"/>
  <c r="Y43" i="36"/>
  <c r="Y44" i="36"/>
  <c r="Y45" i="36"/>
  <c r="Y46" i="36"/>
  <c r="Y47" i="36"/>
  <c r="Y48" i="36"/>
  <c r="Y49" i="36"/>
  <c r="Y50" i="36"/>
  <c r="Y51" i="36"/>
  <c r="Y52" i="36"/>
  <c r="Y53" i="36"/>
  <c r="Y54" i="36"/>
  <c r="Y55" i="36"/>
  <c r="Y56" i="36"/>
  <c r="Y57" i="36"/>
  <c r="Y58" i="36"/>
  <c r="Y59" i="36"/>
  <c r="Y60" i="36"/>
  <c r="Y61" i="36"/>
  <c r="Y62" i="36"/>
  <c r="Y76" i="36"/>
  <c r="Y22" i="36"/>
  <c r="Y23" i="36"/>
  <c r="Z19" i="36"/>
  <c r="AE34" i="19"/>
  <c r="AE35" i="19"/>
  <c r="Z5" i="36"/>
  <c r="Z13" i="36"/>
  <c r="Y10" i="36"/>
  <c r="Z33" i="36"/>
  <c r="Z35" i="36"/>
  <c r="Z39" i="36"/>
  <c r="Z14" i="36"/>
  <c r="Z16" i="36"/>
  <c r="Z21" i="36"/>
  <c r="Z42" i="36"/>
  <c r="Z43" i="36"/>
  <c r="Z44" i="36"/>
  <c r="Z45" i="36"/>
  <c r="Z46" i="36"/>
  <c r="Z47" i="36"/>
  <c r="Z48" i="36"/>
  <c r="Z49" i="36"/>
  <c r="Z50" i="36"/>
  <c r="Z51" i="36"/>
  <c r="Z52" i="36"/>
  <c r="Z53" i="36"/>
  <c r="Z54" i="36"/>
  <c r="Z55" i="36"/>
  <c r="Z56" i="36"/>
  <c r="Z57" i="36"/>
  <c r="Z58" i="36"/>
  <c r="Z59" i="36"/>
  <c r="Z60" i="36"/>
  <c r="Z61" i="36"/>
  <c r="Z62" i="36"/>
  <c r="Z63" i="36"/>
  <c r="Z76" i="36"/>
  <c r="Z22" i="36"/>
  <c r="Z23" i="36"/>
  <c r="AA19" i="36"/>
  <c r="AF34" i="19"/>
  <c r="AF35" i="19"/>
  <c r="AA5" i="36"/>
  <c r="AA13" i="36"/>
  <c r="Z10" i="36"/>
  <c r="AA33" i="36"/>
  <c r="AA35" i="36"/>
  <c r="AA39" i="36"/>
  <c r="AA14" i="36"/>
  <c r="AA16" i="36"/>
  <c r="AA2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76" i="36"/>
  <c r="AA22" i="36"/>
  <c r="AA23" i="36"/>
  <c r="AB19" i="36"/>
  <c r="AG34" i="19"/>
  <c r="AG35" i="19"/>
  <c r="AB5" i="36"/>
  <c r="AB13" i="36"/>
  <c r="AA10" i="36"/>
  <c r="AB33" i="36"/>
  <c r="AB35" i="36"/>
  <c r="AB39" i="36"/>
  <c r="AB14" i="36"/>
  <c r="AB16" i="36"/>
  <c r="AB2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76" i="36"/>
  <c r="AB22" i="36"/>
  <c r="AB23" i="36"/>
  <c r="AC19" i="36"/>
  <c r="AH34" i="19"/>
  <c r="AH35" i="19"/>
  <c r="AC5" i="36"/>
  <c r="AC13" i="36"/>
  <c r="AB10" i="36"/>
  <c r="AC33" i="36"/>
  <c r="AC35" i="36"/>
  <c r="AC39" i="36"/>
  <c r="AC14" i="36"/>
  <c r="AC16" i="36"/>
  <c r="AC2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76" i="36"/>
  <c r="AC22" i="36"/>
  <c r="AC23" i="36"/>
  <c r="AD19" i="36"/>
  <c r="AI34" i="19"/>
  <c r="AI35" i="19"/>
  <c r="AD5" i="36"/>
  <c r="AD13" i="36"/>
  <c r="AC10" i="36"/>
  <c r="AD33" i="36"/>
  <c r="AD35" i="36"/>
  <c r="AD39" i="36"/>
  <c r="AD14" i="36"/>
  <c r="AD16" i="36"/>
  <c r="AD2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76" i="36"/>
  <c r="AD22" i="36"/>
  <c r="AD23" i="36"/>
  <c r="AE19" i="36"/>
  <c r="AJ34" i="19"/>
  <c r="AJ35" i="19"/>
  <c r="AE5" i="36"/>
  <c r="AE13" i="36"/>
  <c r="AD10" i="36"/>
  <c r="AE33" i="36"/>
  <c r="AE35" i="36"/>
  <c r="AE39" i="36"/>
  <c r="AE14" i="36"/>
  <c r="AE16" i="36"/>
  <c r="AE2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76" i="36"/>
  <c r="AE22" i="36"/>
  <c r="AE23" i="36"/>
  <c r="AF19" i="36"/>
  <c r="AK34" i="19"/>
  <c r="AK35" i="19"/>
  <c r="AF5" i="36"/>
  <c r="AF13" i="36"/>
  <c r="AE10" i="36"/>
  <c r="AF33" i="36"/>
  <c r="AF35" i="36"/>
  <c r="AF39" i="36"/>
  <c r="AF14" i="36"/>
  <c r="AF16" i="36"/>
  <c r="AF2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6" i="36"/>
  <c r="AF22" i="36"/>
  <c r="AF23" i="36"/>
  <c r="AG19" i="36"/>
  <c r="AL34" i="19"/>
  <c r="AL35" i="19"/>
  <c r="AG5" i="36"/>
  <c r="AG13" i="36"/>
  <c r="AF10" i="36"/>
  <c r="AG33" i="36"/>
  <c r="AG35" i="36"/>
  <c r="AG39" i="36"/>
  <c r="AG14" i="36"/>
  <c r="AG16" i="36"/>
  <c r="AG2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6" i="36"/>
  <c r="AG22" i="36"/>
  <c r="AG23" i="36"/>
  <c r="AH19" i="36"/>
  <c r="AM34" i="19"/>
  <c r="AM35" i="19"/>
  <c r="AH5" i="36"/>
  <c r="AH13" i="36"/>
  <c r="AG10" i="36"/>
  <c r="AH33" i="36"/>
  <c r="AH35" i="36"/>
  <c r="AH39" i="36"/>
  <c r="AH14" i="36"/>
  <c r="AH16" i="36"/>
  <c r="AH2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6" i="36"/>
  <c r="AH22" i="36"/>
  <c r="AH23" i="36"/>
  <c r="AI19" i="36"/>
  <c r="AN34" i="19"/>
  <c r="AN35" i="19"/>
  <c r="AI5" i="36"/>
  <c r="AI13" i="36"/>
  <c r="AH10" i="36"/>
  <c r="AI33" i="36"/>
  <c r="AI35" i="36"/>
  <c r="AI39" i="36"/>
  <c r="AI14" i="36"/>
  <c r="AI16" i="36"/>
  <c r="AI21" i="36"/>
  <c r="AI42" i="36"/>
  <c r="AI43" i="36"/>
  <c r="AI44" i="36"/>
  <c r="AI45" i="36"/>
  <c r="AI46" i="36"/>
  <c r="AI47" i="36"/>
  <c r="AI48" i="36"/>
  <c r="AI49" i="36"/>
  <c r="AI50" i="36"/>
  <c r="AI51" i="36"/>
  <c r="AI52" i="36"/>
  <c r="AI53" i="36"/>
  <c r="AI54" i="36"/>
  <c r="AI55" i="36"/>
  <c r="AI56" i="36"/>
  <c r="AI57" i="36"/>
  <c r="AI58" i="36"/>
  <c r="AI59" i="36"/>
  <c r="AI60" i="36"/>
  <c r="AI61" i="36"/>
  <c r="AI62" i="36"/>
  <c r="AI63" i="36"/>
  <c r="AI64" i="36"/>
  <c r="AI65" i="36"/>
  <c r="AI66" i="36"/>
  <c r="AI67" i="36"/>
  <c r="AI68" i="36"/>
  <c r="AI69" i="36"/>
  <c r="AI70" i="36"/>
  <c r="AI71" i="36"/>
  <c r="AI72" i="36"/>
  <c r="AI76" i="36"/>
  <c r="AI22" i="36"/>
  <c r="AI23" i="36"/>
  <c r="AJ19" i="36"/>
  <c r="AO34" i="19"/>
  <c r="AO35" i="19"/>
  <c r="AJ5" i="36"/>
  <c r="AJ13" i="36"/>
  <c r="AI10" i="36"/>
  <c r="AJ33" i="36"/>
  <c r="AJ35" i="36"/>
  <c r="AJ39" i="36"/>
  <c r="AJ14" i="36"/>
  <c r="AJ16" i="36"/>
  <c r="AJ2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6" i="36"/>
  <c r="AJ22" i="36"/>
  <c r="AJ23" i="36"/>
  <c r="AK19" i="36"/>
  <c r="AP34" i="19"/>
  <c r="AP35" i="19"/>
  <c r="AK5" i="36"/>
  <c r="AK13" i="36"/>
  <c r="AJ10" i="36"/>
  <c r="AK33" i="36"/>
  <c r="AK35" i="36"/>
  <c r="AK39" i="36"/>
  <c r="AK14" i="36"/>
  <c r="D5" i="34"/>
  <c r="D13" i="34"/>
  <c r="H22" i="2"/>
  <c r="H23" i="2"/>
  <c r="H6" i="3"/>
  <c r="H27" i="3"/>
  <c r="H38" i="24"/>
  <c r="H5" i="24"/>
  <c r="H6" i="24"/>
  <c r="H31" i="24"/>
  <c r="H35" i="24"/>
  <c r="H39" i="24"/>
  <c r="H41" i="24"/>
  <c r="H45" i="24"/>
  <c r="H47" i="24"/>
  <c r="H45" i="3"/>
  <c r="H46" i="24"/>
  <c r="H46" i="3"/>
  <c r="H48" i="3"/>
  <c r="H52" i="3"/>
  <c r="H9" i="1"/>
  <c r="J10" i="28"/>
  <c r="J26" i="28"/>
  <c r="J27" i="28"/>
  <c r="K23" i="28"/>
  <c r="K24" i="28"/>
  <c r="I51" i="3"/>
  <c r="J28" i="28"/>
  <c r="J29" i="28"/>
  <c r="J30" i="28"/>
  <c r="J44" i="28"/>
  <c r="J45" i="28"/>
  <c r="J46" i="28"/>
  <c r="J47" i="28"/>
  <c r="J48" i="28"/>
  <c r="J65" i="28"/>
  <c r="J66" i="28"/>
  <c r="J67" i="28"/>
  <c r="J68" i="28"/>
  <c r="J69" i="28"/>
  <c r="J74" i="28"/>
  <c r="J73" i="28"/>
  <c r="J75" i="28"/>
  <c r="J76" i="28"/>
  <c r="J78" i="28"/>
  <c r="J8" i="28"/>
  <c r="I19" i="2"/>
  <c r="I21" i="2"/>
  <c r="E8" i="34"/>
  <c r="E9" i="34"/>
  <c r="D16" i="34"/>
  <c r="D21" i="34"/>
  <c r="D23" i="34"/>
  <c r="E19" i="34"/>
  <c r="E5" i="34"/>
  <c r="E13" i="34"/>
  <c r="E27" i="34"/>
  <c r="E29" i="34"/>
  <c r="E26" i="34"/>
  <c r="E30" i="34"/>
  <c r="E28" i="34"/>
  <c r="E31" i="34"/>
  <c r="D10" i="34"/>
  <c r="E32" i="34"/>
  <c r="E34" i="34"/>
  <c r="E38" i="34"/>
  <c r="E14" i="34"/>
  <c r="I22" i="2"/>
  <c r="I23" i="2"/>
  <c r="I6" i="3"/>
  <c r="J5" i="28"/>
  <c r="I26" i="1"/>
  <c r="I29" i="1"/>
  <c r="J6" i="28"/>
  <c r="I31" i="1"/>
  <c r="I34" i="1"/>
  <c r="J39" i="19"/>
  <c r="J44" i="19"/>
  <c r="J46" i="19"/>
  <c r="J19" i="19"/>
  <c r="I13" i="3"/>
  <c r="I27" i="3"/>
  <c r="I40" i="3"/>
  <c r="I38" i="24"/>
  <c r="I37" i="24"/>
  <c r="I5" i="24"/>
  <c r="I6" i="24"/>
  <c r="I16" i="24"/>
  <c r="I31" i="24"/>
  <c r="I35" i="24"/>
  <c r="I39" i="24"/>
  <c r="I40" i="24"/>
  <c r="I41" i="24"/>
  <c r="I45" i="24"/>
  <c r="I47" i="24"/>
  <c r="I45" i="3"/>
  <c r="I46" i="24"/>
  <c r="I46" i="3"/>
  <c r="I48" i="3"/>
  <c r="I52" i="3"/>
  <c r="I9" i="1"/>
  <c r="K10" i="28"/>
  <c r="K26" i="28"/>
  <c r="K27" i="28"/>
  <c r="L23" i="28"/>
  <c r="L24" i="28"/>
  <c r="J51" i="3"/>
  <c r="K28" i="28"/>
  <c r="K29" i="28"/>
  <c r="K41" i="28"/>
  <c r="K42" i="28"/>
  <c r="K30" i="28"/>
  <c r="K44" i="28"/>
  <c r="K45" i="28"/>
  <c r="K46" i="28"/>
  <c r="K47" i="28"/>
  <c r="K62" i="28"/>
  <c r="K63" i="28"/>
  <c r="K48" i="28"/>
  <c r="K65" i="28"/>
  <c r="K66" i="28"/>
  <c r="K67" i="28"/>
  <c r="K68" i="28"/>
  <c r="K72" i="28"/>
  <c r="K69" i="28"/>
  <c r="K74" i="28"/>
  <c r="K73" i="28"/>
  <c r="K75" i="28"/>
  <c r="K76" i="28"/>
  <c r="K78" i="28"/>
  <c r="K8" i="28"/>
  <c r="J19" i="2"/>
  <c r="J21" i="2"/>
  <c r="F8" i="34"/>
  <c r="F9" i="34"/>
  <c r="E20" i="34"/>
  <c r="E16" i="34"/>
  <c r="E21" i="34"/>
  <c r="E41" i="34"/>
  <c r="E42" i="34"/>
  <c r="E75" i="34"/>
  <c r="E22" i="34"/>
  <c r="E23" i="34"/>
  <c r="F19" i="34"/>
  <c r="F5" i="34"/>
  <c r="F13" i="34"/>
  <c r="F27" i="34"/>
  <c r="F29" i="34"/>
  <c r="F26" i="34"/>
  <c r="F30" i="34"/>
  <c r="F28" i="34"/>
  <c r="F31" i="34"/>
  <c r="E10" i="34"/>
  <c r="F32" i="34"/>
  <c r="F34" i="34"/>
  <c r="F38" i="34"/>
  <c r="F14" i="34"/>
  <c r="J22" i="2"/>
  <c r="J23" i="2"/>
  <c r="J6" i="3"/>
  <c r="K5" i="28"/>
  <c r="J26" i="1"/>
  <c r="J29" i="1"/>
  <c r="K6" i="28"/>
  <c r="J31" i="1"/>
  <c r="J34" i="1"/>
  <c r="K39" i="19"/>
  <c r="K44" i="19"/>
  <c r="K46" i="19"/>
  <c r="K19" i="19"/>
  <c r="J13" i="3"/>
  <c r="J27" i="3"/>
  <c r="J40" i="3"/>
  <c r="J38" i="24"/>
  <c r="J37" i="24"/>
  <c r="J5" i="24"/>
  <c r="J6" i="24"/>
  <c r="J16" i="24"/>
  <c r="J31" i="24"/>
  <c r="J35" i="24"/>
  <c r="J39" i="24"/>
  <c r="J40" i="24"/>
  <c r="J41" i="24"/>
  <c r="J45" i="24"/>
  <c r="J47" i="24"/>
  <c r="J45" i="3"/>
  <c r="J46" i="24"/>
  <c r="J46" i="3"/>
  <c r="J48" i="3"/>
  <c r="J52" i="3"/>
  <c r="J9" i="1"/>
  <c r="L10" i="28"/>
  <c r="L26" i="28"/>
  <c r="L27" i="28"/>
  <c r="M23" i="28"/>
  <c r="M24" i="28"/>
  <c r="K51" i="3"/>
  <c r="L28" i="28"/>
  <c r="L29" i="28"/>
  <c r="L41" i="28"/>
  <c r="L42" i="28"/>
  <c r="L30" i="28"/>
  <c r="L44" i="28"/>
  <c r="L45" i="28"/>
  <c r="L46" i="28"/>
  <c r="L47" i="28"/>
  <c r="L62" i="28"/>
  <c r="L63" i="28"/>
  <c r="L48" i="28"/>
  <c r="L65" i="28"/>
  <c r="L66" i="28"/>
  <c r="L67" i="28"/>
  <c r="L68" i="28"/>
  <c r="L72" i="28"/>
  <c r="L69" i="28"/>
  <c r="L74" i="28"/>
  <c r="L73" i="28"/>
  <c r="L75" i="28"/>
  <c r="L76" i="28"/>
  <c r="L78" i="28"/>
  <c r="L8" i="28"/>
  <c r="K19" i="2"/>
  <c r="K21" i="2"/>
  <c r="G8" i="34"/>
  <c r="G9" i="34"/>
  <c r="F20" i="34"/>
  <c r="F16" i="34"/>
  <c r="F21" i="34"/>
  <c r="F41" i="34"/>
  <c r="F42" i="34"/>
  <c r="F43" i="34"/>
  <c r="F75" i="34"/>
  <c r="F22" i="34"/>
  <c r="F23" i="34"/>
  <c r="G19" i="34"/>
  <c r="G5" i="34"/>
  <c r="G13" i="34"/>
  <c r="G27" i="34"/>
  <c r="G29" i="34"/>
  <c r="G26" i="34"/>
  <c r="G30" i="34"/>
  <c r="G28" i="34"/>
  <c r="G31" i="34"/>
  <c r="F10" i="34"/>
  <c r="G32" i="34"/>
  <c r="G34" i="34"/>
  <c r="G38" i="34"/>
  <c r="G14" i="34"/>
  <c r="K22" i="2"/>
  <c r="K23" i="2"/>
  <c r="K6" i="3"/>
  <c r="L5" i="28"/>
  <c r="K26" i="1"/>
  <c r="K29" i="1"/>
  <c r="L6" i="28"/>
  <c r="K31" i="1"/>
  <c r="K34" i="1"/>
  <c r="L39" i="19"/>
  <c r="L44" i="19"/>
  <c r="L46" i="19"/>
  <c r="L19" i="19"/>
  <c r="K13" i="3"/>
  <c r="K27" i="3"/>
  <c r="K40" i="3"/>
  <c r="K38" i="24"/>
  <c r="K37" i="24"/>
  <c r="K5" i="24"/>
  <c r="K6" i="24"/>
  <c r="K16" i="24"/>
  <c r="K31" i="24"/>
  <c r="K35" i="24"/>
  <c r="K39" i="24"/>
  <c r="K40" i="24"/>
  <c r="K41" i="24"/>
  <c r="K45" i="24"/>
  <c r="K47" i="24"/>
  <c r="K45" i="3"/>
  <c r="K46" i="24"/>
  <c r="K46" i="3"/>
  <c r="K48" i="3"/>
  <c r="K52" i="3"/>
  <c r="K9" i="1"/>
  <c r="M10" i="28"/>
  <c r="M26" i="28"/>
  <c r="M27" i="28"/>
  <c r="N23" i="28"/>
  <c r="N24" i="28"/>
  <c r="L51" i="3"/>
  <c r="M28" i="28"/>
  <c r="M29" i="28"/>
  <c r="M41" i="28"/>
  <c r="M42" i="28"/>
  <c r="M30" i="28"/>
  <c r="M44" i="28"/>
  <c r="M45" i="28"/>
  <c r="M46" i="28"/>
  <c r="M47" i="28"/>
  <c r="M62" i="28"/>
  <c r="M63" i="28"/>
  <c r="M48" i="28"/>
  <c r="M65" i="28"/>
  <c r="M66" i="28"/>
  <c r="M67" i="28"/>
  <c r="M68" i="28"/>
  <c r="M72" i="28"/>
  <c r="M69" i="28"/>
  <c r="M74" i="28"/>
  <c r="M73" i="28"/>
  <c r="M75" i="28"/>
  <c r="M76" i="28"/>
  <c r="M78" i="28"/>
  <c r="M8" i="28"/>
  <c r="L19" i="2"/>
  <c r="L21" i="2"/>
  <c r="H8" i="34"/>
  <c r="H9" i="34"/>
  <c r="G20" i="34"/>
  <c r="G16" i="34"/>
  <c r="G21" i="34"/>
  <c r="G41" i="34"/>
  <c r="G42" i="34"/>
  <c r="G43" i="34"/>
  <c r="G44" i="34"/>
  <c r="G75" i="34"/>
  <c r="G22" i="34"/>
  <c r="G23" i="34"/>
  <c r="H19" i="34"/>
  <c r="H5" i="34"/>
  <c r="H13" i="34"/>
  <c r="H27" i="34"/>
  <c r="H29" i="34"/>
  <c r="H26" i="34"/>
  <c r="H30" i="34"/>
  <c r="H28" i="34"/>
  <c r="H31" i="34"/>
  <c r="G10" i="34"/>
  <c r="H32" i="34"/>
  <c r="H34" i="34"/>
  <c r="H38" i="34"/>
  <c r="H14" i="34"/>
  <c r="L22" i="2"/>
  <c r="L23" i="2"/>
  <c r="L6" i="3"/>
  <c r="M5" i="28"/>
  <c r="L26" i="1"/>
  <c r="L29" i="1"/>
  <c r="M6" i="28"/>
  <c r="L31" i="1"/>
  <c r="L34" i="1"/>
  <c r="M39" i="19"/>
  <c r="M44" i="19"/>
  <c r="M46" i="19"/>
  <c r="M19" i="19"/>
  <c r="L13" i="3"/>
  <c r="L27" i="3"/>
  <c r="L40" i="3"/>
  <c r="L38" i="24"/>
  <c r="L37" i="24"/>
  <c r="L5" i="24"/>
  <c r="L6" i="24"/>
  <c r="L16" i="24"/>
  <c r="L31" i="24"/>
  <c r="L35" i="24"/>
  <c r="L39" i="24"/>
  <c r="L40" i="24"/>
  <c r="L41" i="24"/>
  <c r="L45" i="24"/>
  <c r="L47" i="24"/>
  <c r="L45" i="3"/>
  <c r="L46" i="24"/>
  <c r="L46" i="3"/>
  <c r="L48" i="3"/>
  <c r="L52" i="3"/>
  <c r="L9" i="1"/>
  <c r="N10" i="28"/>
  <c r="N26" i="28"/>
  <c r="N27" i="28"/>
  <c r="O23" i="28"/>
  <c r="O24" i="28"/>
  <c r="M51" i="3"/>
  <c r="N28" i="28"/>
  <c r="N29" i="28"/>
  <c r="N30" i="28"/>
  <c r="N44" i="28"/>
  <c r="N45" i="28"/>
  <c r="N46" i="28"/>
  <c r="N47" i="28"/>
  <c r="N63" i="28"/>
  <c r="N48" i="28"/>
  <c r="N65" i="28"/>
  <c r="N66" i="28"/>
  <c r="N67" i="28"/>
  <c r="N68" i="28"/>
  <c r="N72" i="28"/>
  <c r="N69" i="28"/>
  <c r="N74" i="28"/>
  <c r="N73" i="28"/>
  <c r="N75" i="28"/>
  <c r="N76" i="28"/>
  <c r="N78" i="28"/>
  <c r="N8" i="28"/>
  <c r="M19" i="2"/>
  <c r="M21" i="2"/>
  <c r="I8" i="34"/>
  <c r="I9" i="34"/>
  <c r="H20" i="34"/>
  <c r="H16" i="34"/>
  <c r="H21" i="34"/>
  <c r="H41" i="34"/>
  <c r="H42" i="34"/>
  <c r="H43" i="34"/>
  <c r="H44" i="34"/>
  <c r="H45" i="34"/>
  <c r="H75" i="34"/>
  <c r="H22" i="34"/>
  <c r="H23" i="34"/>
  <c r="I19" i="34"/>
  <c r="I5" i="34"/>
  <c r="I13" i="34"/>
  <c r="I27" i="34"/>
  <c r="I29" i="34"/>
  <c r="I26" i="34"/>
  <c r="I30" i="34"/>
  <c r="I28" i="34"/>
  <c r="I31" i="34"/>
  <c r="H10" i="34"/>
  <c r="I32" i="34"/>
  <c r="I34" i="34"/>
  <c r="I38" i="34"/>
  <c r="I14" i="34"/>
  <c r="M22" i="2"/>
  <c r="M23" i="2"/>
  <c r="M6" i="3"/>
  <c r="N5" i="28"/>
  <c r="M26" i="1"/>
  <c r="M29" i="1"/>
  <c r="N6" i="28"/>
  <c r="M31" i="1"/>
  <c r="M34" i="1"/>
  <c r="N39" i="19"/>
  <c r="N44" i="19"/>
  <c r="N46" i="19"/>
  <c r="N19" i="19"/>
  <c r="M13" i="3"/>
  <c r="M27" i="3"/>
  <c r="M40" i="3"/>
  <c r="M38" i="24"/>
  <c r="M37" i="24"/>
  <c r="M5" i="24"/>
  <c r="M6" i="24"/>
  <c r="M16" i="24"/>
  <c r="M31" i="24"/>
  <c r="M35" i="24"/>
  <c r="M39" i="24"/>
  <c r="M40" i="24"/>
  <c r="M41" i="24"/>
  <c r="M45" i="24"/>
  <c r="M47" i="24"/>
  <c r="M45" i="3"/>
  <c r="M46" i="24"/>
  <c r="M46" i="3"/>
  <c r="M48" i="3"/>
  <c r="M52" i="3"/>
  <c r="M9" i="1"/>
  <c r="O10" i="28"/>
  <c r="O26" i="28"/>
  <c r="O27" i="28"/>
  <c r="P23" i="28"/>
  <c r="P24" i="28"/>
  <c r="N51" i="3"/>
  <c r="O28" i="28"/>
  <c r="O29" i="28"/>
  <c r="O41" i="28"/>
  <c r="O42" i="28"/>
  <c r="O30" i="28"/>
  <c r="O44" i="28"/>
  <c r="O45" i="28"/>
  <c r="O46" i="28"/>
  <c r="O47" i="28"/>
  <c r="O62" i="28"/>
  <c r="O63" i="28"/>
  <c r="O48" i="28"/>
  <c r="O65" i="28"/>
  <c r="O66" i="28"/>
  <c r="O67" i="28"/>
  <c r="O68" i="28"/>
  <c r="O72" i="28"/>
  <c r="O69" i="28"/>
  <c r="O74" i="28"/>
  <c r="O73" i="28"/>
  <c r="O75" i="28"/>
  <c r="O76" i="28"/>
  <c r="O78" i="28"/>
  <c r="O8" i="28"/>
  <c r="N19" i="2"/>
  <c r="N21" i="2"/>
  <c r="J8" i="34"/>
  <c r="J9" i="34"/>
  <c r="I20" i="34"/>
  <c r="I16" i="34"/>
  <c r="I21" i="34"/>
  <c r="I41" i="34"/>
  <c r="I42" i="34"/>
  <c r="I43" i="34"/>
  <c r="I44" i="34"/>
  <c r="I45" i="34"/>
  <c r="I46" i="34"/>
  <c r="I75" i="34"/>
  <c r="I22" i="34"/>
  <c r="I23" i="34"/>
  <c r="J19" i="34"/>
  <c r="J5" i="34"/>
  <c r="J13" i="34"/>
  <c r="J27" i="34"/>
  <c r="J29" i="34"/>
  <c r="J26" i="34"/>
  <c r="J30" i="34"/>
  <c r="J28" i="34"/>
  <c r="J31" i="34"/>
  <c r="I10" i="34"/>
  <c r="J32" i="34"/>
  <c r="J34" i="34"/>
  <c r="J38" i="34"/>
  <c r="J14" i="34"/>
  <c r="N22" i="2"/>
  <c r="N23" i="2"/>
  <c r="N6" i="3"/>
  <c r="O5" i="28"/>
  <c r="N26" i="1"/>
  <c r="N29" i="1"/>
  <c r="O6" i="28"/>
  <c r="N31" i="1"/>
  <c r="N34" i="1"/>
  <c r="O39" i="19"/>
  <c r="O44" i="19"/>
  <c r="O46" i="19"/>
  <c r="O19" i="19"/>
  <c r="N13" i="3"/>
  <c r="N27" i="3"/>
  <c r="N40" i="3"/>
  <c r="N38" i="24"/>
  <c r="N37" i="24"/>
  <c r="N5" i="24"/>
  <c r="N6" i="24"/>
  <c r="N16" i="24"/>
  <c r="N31" i="24"/>
  <c r="N35" i="24"/>
  <c r="N39" i="24"/>
  <c r="N40" i="24"/>
  <c r="N41" i="24"/>
  <c r="N45" i="24"/>
  <c r="N47" i="24"/>
  <c r="N45" i="3"/>
  <c r="N46" i="24"/>
  <c r="N46" i="3"/>
  <c r="N48" i="3"/>
  <c r="N52" i="3"/>
  <c r="N9" i="1"/>
  <c r="P10" i="28"/>
  <c r="P26" i="28"/>
  <c r="P27" i="28"/>
  <c r="Q23" i="28"/>
  <c r="Q24" i="28"/>
  <c r="O51" i="3"/>
  <c r="P28" i="28"/>
  <c r="P29" i="28"/>
  <c r="P41" i="28"/>
  <c r="P42" i="28"/>
  <c r="P30" i="28"/>
  <c r="P44" i="28"/>
  <c r="P45" i="28"/>
  <c r="P46" i="28"/>
  <c r="P47" i="28"/>
  <c r="P62" i="28"/>
  <c r="P63" i="28"/>
  <c r="P48" i="28"/>
  <c r="P65" i="28"/>
  <c r="P66" i="28"/>
  <c r="P67" i="28"/>
  <c r="P68" i="28"/>
  <c r="P72" i="28"/>
  <c r="P69" i="28"/>
  <c r="P74" i="28"/>
  <c r="P73" i="28"/>
  <c r="P75" i="28"/>
  <c r="P76" i="28"/>
  <c r="P78" i="28"/>
  <c r="P8" i="28"/>
  <c r="O19" i="2"/>
  <c r="O21" i="2"/>
  <c r="K8" i="34"/>
  <c r="K9" i="34"/>
  <c r="J20" i="34"/>
  <c r="J16" i="34"/>
  <c r="J21" i="34"/>
  <c r="J41" i="34"/>
  <c r="J42" i="34"/>
  <c r="J43" i="34"/>
  <c r="J44" i="34"/>
  <c r="J45" i="34"/>
  <c r="J46" i="34"/>
  <c r="J47" i="34"/>
  <c r="J75" i="34"/>
  <c r="J22" i="34"/>
  <c r="J23" i="34"/>
  <c r="K19" i="34"/>
  <c r="K5" i="34"/>
  <c r="K13" i="34"/>
  <c r="K27" i="34"/>
  <c r="K29" i="34"/>
  <c r="K26" i="34"/>
  <c r="K30" i="34"/>
  <c r="K28" i="34"/>
  <c r="K31" i="34"/>
  <c r="J10" i="34"/>
  <c r="K32" i="34"/>
  <c r="K34" i="34"/>
  <c r="K38" i="34"/>
  <c r="K14" i="34"/>
  <c r="O22" i="2"/>
  <c r="O23" i="2"/>
  <c r="O6" i="3"/>
  <c r="P5" i="28"/>
  <c r="O26" i="1"/>
  <c r="O29" i="1"/>
  <c r="P6" i="28"/>
  <c r="O31" i="1"/>
  <c r="O34" i="1"/>
  <c r="P39" i="19"/>
  <c r="P44" i="19"/>
  <c r="P46" i="19"/>
  <c r="P19" i="19"/>
  <c r="O13" i="3"/>
  <c r="O27" i="3"/>
  <c r="O40" i="3"/>
  <c r="O38" i="24"/>
  <c r="O37" i="24"/>
  <c r="O5" i="24"/>
  <c r="O6" i="24"/>
  <c r="O16" i="24"/>
  <c r="O31" i="24"/>
  <c r="O35" i="24"/>
  <c r="O39" i="24"/>
  <c r="O40" i="24"/>
  <c r="O41" i="24"/>
  <c r="O45" i="24"/>
  <c r="O47" i="24"/>
  <c r="O45" i="3"/>
  <c r="O46" i="24"/>
  <c r="O46" i="3"/>
  <c r="O48" i="3"/>
  <c r="O52" i="3"/>
  <c r="O9" i="1"/>
  <c r="Q10" i="28"/>
  <c r="Q26" i="28"/>
  <c r="Q27" i="28"/>
  <c r="R23" i="28"/>
  <c r="R24" i="28"/>
  <c r="P51" i="3"/>
  <c r="Q28" i="28"/>
  <c r="Q29" i="28"/>
  <c r="Q41" i="28"/>
  <c r="Q42" i="28"/>
  <c r="Q30" i="28"/>
  <c r="Q44" i="28"/>
  <c r="Q45" i="28"/>
  <c r="Q46" i="28"/>
  <c r="Q47" i="28"/>
  <c r="Q62" i="28"/>
  <c r="Q63" i="28"/>
  <c r="Q48" i="28"/>
  <c r="Q65" i="28"/>
  <c r="Q66" i="28"/>
  <c r="Q67" i="28"/>
  <c r="Q68" i="28"/>
  <c r="Q72" i="28"/>
  <c r="Q69" i="28"/>
  <c r="Q74" i="28"/>
  <c r="Q73" i="28"/>
  <c r="Q75" i="28"/>
  <c r="Q76" i="28"/>
  <c r="Q78" i="28"/>
  <c r="Q8" i="28"/>
  <c r="P19" i="2"/>
  <c r="P21" i="2"/>
  <c r="L8" i="34"/>
  <c r="L9" i="34"/>
  <c r="K20" i="34"/>
  <c r="K16" i="34"/>
  <c r="K21" i="34"/>
  <c r="K41" i="34"/>
  <c r="K42" i="34"/>
  <c r="K43" i="34"/>
  <c r="K44" i="34"/>
  <c r="K45" i="34"/>
  <c r="K46" i="34"/>
  <c r="K47" i="34"/>
  <c r="K48" i="34"/>
  <c r="K75" i="34"/>
  <c r="K22" i="34"/>
  <c r="K23" i="34"/>
  <c r="L19" i="34"/>
  <c r="L5" i="34"/>
  <c r="L13" i="34"/>
  <c r="L27" i="34"/>
  <c r="L29" i="34"/>
  <c r="L26" i="34"/>
  <c r="L30" i="34"/>
  <c r="L28" i="34"/>
  <c r="L31" i="34"/>
  <c r="K10" i="34"/>
  <c r="L32" i="34"/>
  <c r="L34" i="34"/>
  <c r="L38" i="34"/>
  <c r="L14" i="34"/>
  <c r="P22" i="2"/>
  <c r="P23" i="2"/>
  <c r="P6" i="3"/>
  <c r="Q5" i="28"/>
  <c r="P26" i="1"/>
  <c r="P29" i="1"/>
  <c r="Q6" i="28"/>
  <c r="P31" i="1"/>
  <c r="P34" i="1"/>
  <c r="Q39" i="19"/>
  <c r="Q44" i="19"/>
  <c r="Q46" i="19"/>
  <c r="Q19" i="19"/>
  <c r="P13" i="3"/>
  <c r="P27" i="3"/>
  <c r="P40" i="3"/>
  <c r="P38" i="24"/>
  <c r="P37" i="24"/>
  <c r="P5" i="24"/>
  <c r="P6" i="24"/>
  <c r="P16" i="24"/>
  <c r="P31" i="24"/>
  <c r="P35" i="24"/>
  <c r="P39" i="24"/>
  <c r="P40" i="24"/>
  <c r="P41" i="24"/>
  <c r="P45" i="24"/>
  <c r="P47" i="24"/>
  <c r="P45" i="3"/>
  <c r="P46" i="24"/>
  <c r="P46" i="3"/>
  <c r="P48" i="3"/>
  <c r="P52" i="3"/>
  <c r="P9" i="1"/>
  <c r="R10" i="28"/>
  <c r="R26" i="28"/>
  <c r="R27" i="28"/>
  <c r="S23" i="28"/>
  <c r="S24" i="28"/>
  <c r="Q51" i="3"/>
  <c r="R28" i="28"/>
  <c r="R29" i="28"/>
  <c r="R41" i="28"/>
  <c r="R42" i="28"/>
  <c r="R30" i="28"/>
  <c r="R44" i="28"/>
  <c r="R45" i="28"/>
  <c r="R46" i="28"/>
  <c r="R47" i="28"/>
  <c r="R62" i="28"/>
  <c r="R63" i="28"/>
  <c r="R48" i="28"/>
  <c r="R65" i="28"/>
  <c r="R66" i="28"/>
  <c r="R67" i="28"/>
  <c r="R68" i="28"/>
  <c r="R72" i="28"/>
  <c r="R69" i="28"/>
  <c r="R74" i="28"/>
  <c r="R73" i="28"/>
  <c r="R75" i="28"/>
  <c r="R76" i="28"/>
  <c r="R78" i="28"/>
  <c r="R8" i="28"/>
  <c r="Q19" i="2"/>
  <c r="Q21" i="2"/>
  <c r="M8" i="34"/>
  <c r="M9" i="34"/>
  <c r="L20" i="34"/>
  <c r="L16" i="34"/>
  <c r="L21" i="34"/>
  <c r="L41" i="34"/>
  <c r="L42" i="34"/>
  <c r="L43" i="34"/>
  <c r="L44" i="34"/>
  <c r="L45" i="34"/>
  <c r="L46" i="34"/>
  <c r="L47" i="34"/>
  <c r="L48" i="34"/>
  <c r="L49" i="34"/>
  <c r="L75" i="34"/>
  <c r="L22" i="34"/>
  <c r="L23" i="34"/>
  <c r="M19" i="34"/>
  <c r="M5" i="34"/>
  <c r="M13" i="34"/>
  <c r="M27" i="34"/>
  <c r="M29" i="34"/>
  <c r="M26" i="34"/>
  <c r="M30" i="34"/>
  <c r="M28" i="34"/>
  <c r="M31" i="34"/>
  <c r="L10" i="34"/>
  <c r="M32" i="34"/>
  <c r="M34" i="34"/>
  <c r="M38" i="34"/>
  <c r="M14" i="34"/>
  <c r="Q22" i="2"/>
  <c r="Q23" i="2"/>
  <c r="Q6" i="3"/>
  <c r="R5" i="28"/>
  <c r="Q26" i="1"/>
  <c r="Q29" i="1"/>
  <c r="R6" i="28"/>
  <c r="Q31" i="1"/>
  <c r="Q34" i="1"/>
  <c r="R39" i="19"/>
  <c r="R44" i="19"/>
  <c r="R46" i="19"/>
  <c r="R19" i="19"/>
  <c r="Q13" i="3"/>
  <c r="Q27" i="3"/>
  <c r="Q40" i="3"/>
  <c r="Q38" i="24"/>
  <c r="Q37" i="24"/>
  <c r="Q5" i="24"/>
  <c r="Q6" i="24"/>
  <c r="Q16" i="24"/>
  <c r="Q31" i="24"/>
  <c r="Q35" i="24"/>
  <c r="Q39" i="24"/>
  <c r="Q40" i="24"/>
  <c r="Q41" i="24"/>
  <c r="Q45" i="24"/>
  <c r="Q47" i="24"/>
  <c r="Q45" i="3"/>
  <c r="Q46" i="24"/>
  <c r="Q46" i="3"/>
  <c r="Q48" i="3"/>
  <c r="Q52" i="3"/>
  <c r="Q9" i="1"/>
  <c r="S10" i="28"/>
  <c r="S26" i="28"/>
  <c r="S27" i="28"/>
  <c r="T23" i="28"/>
  <c r="T24" i="28"/>
  <c r="R51" i="3"/>
  <c r="S28" i="28"/>
  <c r="S29" i="28"/>
  <c r="S41" i="28"/>
  <c r="S42" i="28"/>
  <c r="S30" i="28"/>
  <c r="S44" i="28"/>
  <c r="S45" i="28"/>
  <c r="S46" i="28"/>
  <c r="S47" i="28"/>
  <c r="S62" i="28"/>
  <c r="S63" i="28"/>
  <c r="S48" i="28"/>
  <c r="S65" i="28"/>
  <c r="S66" i="28"/>
  <c r="S67" i="28"/>
  <c r="S68" i="28"/>
  <c r="S72" i="28"/>
  <c r="S69" i="28"/>
  <c r="S74" i="28"/>
  <c r="S73" i="28"/>
  <c r="S75" i="28"/>
  <c r="S76" i="28"/>
  <c r="S78" i="28"/>
  <c r="S8" i="28"/>
  <c r="R19" i="2"/>
  <c r="R21" i="2"/>
  <c r="N8" i="34"/>
  <c r="N9" i="34"/>
  <c r="M20" i="34"/>
  <c r="M16" i="34"/>
  <c r="M21" i="34"/>
  <c r="M41" i="34"/>
  <c r="M42" i="34"/>
  <c r="M43" i="34"/>
  <c r="M44" i="34"/>
  <c r="M45" i="34"/>
  <c r="M46" i="34"/>
  <c r="M47" i="34"/>
  <c r="M48" i="34"/>
  <c r="M49" i="34"/>
  <c r="M50" i="34"/>
  <c r="M75" i="34"/>
  <c r="M22" i="34"/>
  <c r="M23" i="34"/>
  <c r="N19" i="34"/>
  <c r="N5" i="34"/>
  <c r="N13" i="34"/>
  <c r="N27" i="34"/>
  <c r="N29" i="34"/>
  <c r="N26" i="34"/>
  <c r="N30" i="34"/>
  <c r="N28" i="34"/>
  <c r="N31" i="34"/>
  <c r="M10" i="34"/>
  <c r="N32" i="34"/>
  <c r="N34" i="34"/>
  <c r="N38" i="34"/>
  <c r="N14" i="34"/>
  <c r="R22" i="2"/>
  <c r="R23" i="2"/>
  <c r="R6" i="3"/>
  <c r="S5" i="28"/>
  <c r="R26" i="1"/>
  <c r="R29" i="1"/>
  <c r="S6" i="28"/>
  <c r="R31" i="1"/>
  <c r="R34" i="1"/>
  <c r="S39" i="19"/>
  <c r="S44" i="19"/>
  <c r="S46" i="19"/>
  <c r="S19" i="19"/>
  <c r="R13" i="3"/>
  <c r="R27" i="3"/>
  <c r="R40" i="3"/>
  <c r="R38" i="24"/>
  <c r="R37" i="24"/>
  <c r="R5" i="24"/>
  <c r="R6" i="24"/>
  <c r="R16" i="24"/>
  <c r="R31" i="24"/>
  <c r="R35" i="24"/>
  <c r="R39" i="24"/>
  <c r="R40" i="24"/>
  <c r="R41" i="24"/>
  <c r="R45" i="24"/>
  <c r="R47" i="24"/>
  <c r="R45" i="3"/>
  <c r="R46" i="24"/>
  <c r="R46" i="3"/>
  <c r="R48" i="3"/>
  <c r="R52" i="3"/>
  <c r="R9" i="1"/>
  <c r="T10" i="28"/>
  <c r="T26" i="28"/>
  <c r="T27" i="28"/>
  <c r="U23" i="28"/>
  <c r="U24" i="28"/>
  <c r="S51" i="3"/>
  <c r="T28" i="28"/>
  <c r="T29" i="28"/>
  <c r="T41" i="28"/>
  <c r="T42" i="28"/>
  <c r="T30" i="28"/>
  <c r="T44" i="28"/>
  <c r="T45" i="28"/>
  <c r="T46" i="28"/>
  <c r="T47" i="28"/>
  <c r="T62" i="28"/>
  <c r="T63" i="28"/>
  <c r="T48" i="28"/>
  <c r="T65" i="28"/>
  <c r="T66" i="28"/>
  <c r="T67" i="28"/>
  <c r="T68" i="28"/>
  <c r="T72" i="28"/>
  <c r="T69" i="28"/>
  <c r="T74" i="28"/>
  <c r="T73" i="28"/>
  <c r="T75" i="28"/>
  <c r="T76" i="28"/>
  <c r="T78" i="28"/>
  <c r="T8" i="28"/>
  <c r="S19" i="2"/>
  <c r="S21" i="2"/>
  <c r="O8" i="34"/>
  <c r="O9" i="34"/>
  <c r="N20" i="34"/>
  <c r="N16" i="34"/>
  <c r="N21" i="34"/>
  <c r="N41" i="34"/>
  <c r="N42" i="34"/>
  <c r="N43" i="34"/>
  <c r="N44" i="34"/>
  <c r="N45" i="34"/>
  <c r="N46" i="34"/>
  <c r="N47" i="34"/>
  <c r="N48" i="34"/>
  <c r="N49" i="34"/>
  <c r="N50" i="34"/>
  <c r="N51" i="34"/>
  <c r="N75" i="34"/>
  <c r="N22" i="34"/>
  <c r="N23" i="34"/>
  <c r="O19" i="34"/>
  <c r="O5" i="34"/>
  <c r="O13" i="34"/>
  <c r="O27" i="34"/>
  <c r="O29" i="34"/>
  <c r="O26" i="34"/>
  <c r="O30" i="34"/>
  <c r="O28" i="34"/>
  <c r="O31" i="34"/>
  <c r="N10" i="34"/>
  <c r="O32" i="34"/>
  <c r="O34" i="34"/>
  <c r="O38" i="34"/>
  <c r="O14" i="34"/>
  <c r="S22" i="2"/>
  <c r="S23" i="2"/>
  <c r="S6" i="3"/>
  <c r="T5" i="28"/>
  <c r="S26" i="1"/>
  <c r="S29" i="1"/>
  <c r="T6" i="28"/>
  <c r="S31" i="1"/>
  <c r="S34" i="1"/>
  <c r="T39" i="19"/>
  <c r="T44" i="19"/>
  <c r="T46" i="19"/>
  <c r="T19" i="19"/>
  <c r="S13" i="3"/>
  <c r="S27" i="3"/>
  <c r="S40" i="3"/>
  <c r="S38" i="24"/>
  <c r="S37" i="24"/>
  <c r="S5" i="24"/>
  <c r="S6" i="24"/>
  <c r="S16" i="24"/>
  <c r="S31" i="24"/>
  <c r="S35" i="24"/>
  <c r="S39" i="24"/>
  <c r="S40" i="24"/>
  <c r="S41" i="24"/>
  <c r="S45" i="24"/>
  <c r="S47" i="24"/>
  <c r="S45" i="3"/>
  <c r="S46" i="24"/>
  <c r="S46" i="3"/>
  <c r="S48" i="3"/>
  <c r="S52" i="3"/>
  <c r="S9" i="1"/>
  <c r="U10" i="28"/>
  <c r="U26" i="28"/>
  <c r="U27" i="28"/>
  <c r="V23" i="28"/>
  <c r="V24" i="28"/>
  <c r="T51" i="3"/>
  <c r="U28" i="28"/>
  <c r="U29" i="28"/>
  <c r="U41" i="28"/>
  <c r="U42" i="28"/>
  <c r="U30" i="28"/>
  <c r="U44" i="28"/>
  <c r="U45" i="28"/>
  <c r="U46" i="28"/>
  <c r="U47" i="28"/>
  <c r="U48" i="28"/>
  <c r="U65" i="28"/>
  <c r="U66" i="28"/>
  <c r="U67" i="28"/>
  <c r="U68" i="28"/>
  <c r="U72" i="28"/>
  <c r="U69" i="28"/>
  <c r="U74" i="28"/>
  <c r="U73" i="28"/>
  <c r="U75" i="28"/>
  <c r="U76" i="28"/>
  <c r="U78" i="28"/>
  <c r="U8" i="28"/>
  <c r="T19" i="2"/>
  <c r="T21" i="2"/>
  <c r="P8" i="34"/>
  <c r="P9" i="34"/>
  <c r="O20" i="34"/>
  <c r="O16" i="34"/>
  <c r="O21" i="34"/>
  <c r="O41" i="34"/>
  <c r="O42" i="34"/>
  <c r="O43" i="34"/>
  <c r="O44" i="34"/>
  <c r="O45" i="34"/>
  <c r="O46" i="34"/>
  <c r="O47" i="34"/>
  <c r="O48" i="34"/>
  <c r="O49" i="34"/>
  <c r="O50" i="34"/>
  <c r="O51" i="34"/>
  <c r="O52" i="34"/>
  <c r="O75" i="34"/>
  <c r="O22" i="34"/>
  <c r="O23" i="34"/>
  <c r="P19" i="34"/>
  <c r="P5" i="34"/>
  <c r="P13" i="34"/>
  <c r="P27" i="34"/>
  <c r="P29" i="34"/>
  <c r="P26" i="34"/>
  <c r="P30" i="34"/>
  <c r="P28" i="34"/>
  <c r="P31" i="34"/>
  <c r="O10" i="34"/>
  <c r="P32" i="34"/>
  <c r="P34" i="34"/>
  <c r="P38" i="34"/>
  <c r="P14" i="34"/>
  <c r="T22" i="2"/>
  <c r="T23" i="2"/>
  <c r="T6" i="3"/>
  <c r="U5" i="28"/>
  <c r="T26" i="1"/>
  <c r="T29" i="1"/>
  <c r="U6" i="28"/>
  <c r="T31" i="1"/>
  <c r="T34" i="1"/>
  <c r="U39" i="19"/>
  <c r="U44" i="19"/>
  <c r="U46" i="19"/>
  <c r="U19" i="19"/>
  <c r="T13" i="3"/>
  <c r="T27" i="3"/>
  <c r="T40" i="3"/>
  <c r="T38" i="24"/>
  <c r="T37" i="24"/>
  <c r="T5" i="24"/>
  <c r="T6" i="24"/>
  <c r="T16" i="24"/>
  <c r="T31" i="24"/>
  <c r="T35" i="24"/>
  <c r="T39" i="24"/>
  <c r="T40" i="24"/>
  <c r="T41" i="24"/>
  <c r="T45" i="24"/>
  <c r="T47" i="24"/>
  <c r="T45" i="3"/>
  <c r="T46" i="24"/>
  <c r="T46" i="3"/>
  <c r="T48" i="3"/>
  <c r="T52" i="3"/>
  <c r="T9" i="1"/>
  <c r="V10" i="28"/>
  <c r="V26" i="28"/>
  <c r="V27" i="28"/>
  <c r="W23" i="28"/>
  <c r="W24" i="28"/>
  <c r="U51" i="3"/>
  <c r="V28" i="28"/>
  <c r="V29" i="28"/>
  <c r="V41" i="28"/>
  <c r="V42" i="28"/>
  <c r="V30" i="28"/>
  <c r="V44" i="28"/>
  <c r="V45" i="28"/>
  <c r="V46" i="28"/>
  <c r="V47" i="28"/>
  <c r="V62" i="28"/>
  <c r="V63" i="28"/>
  <c r="V48" i="28"/>
  <c r="V65" i="28"/>
  <c r="V66" i="28"/>
  <c r="V67" i="28"/>
  <c r="V68" i="28"/>
  <c r="V72" i="28"/>
  <c r="V69" i="28"/>
  <c r="V74" i="28"/>
  <c r="V73" i="28"/>
  <c r="V75" i="28"/>
  <c r="V76" i="28"/>
  <c r="V78" i="28"/>
  <c r="V8" i="28"/>
  <c r="U19" i="2"/>
  <c r="U21" i="2"/>
  <c r="Q8" i="34"/>
  <c r="Q9" i="34"/>
  <c r="P20" i="34"/>
  <c r="P16" i="34"/>
  <c r="P21" i="34"/>
  <c r="P41" i="34"/>
  <c r="P42" i="34"/>
  <c r="P43" i="34"/>
  <c r="P44" i="34"/>
  <c r="P45" i="34"/>
  <c r="P46" i="34"/>
  <c r="P47" i="34"/>
  <c r="P48" i="34"/>
  <c r="P49" i="34"/>
  <c r="P50" i="34"/>
  <c r="P51" i="34"/>
  <c r="P52" i="34"/>
  <c r="P53" i="34"/>
  <c r="P75" i="34"/>
  <c r="P22" i="34"/>
  <c r="P23" i="34"/>
  <c r="Q19" i="34"/>
  <c r="Q5" i="34"/>
  <c r="Q13" i="34"/>
  <c r="Q27" i="34"/>
  <c r="Q29" i="34"/>
  <c r="Q26" i="34"/>
  <c r="Q30" i="34"/>
  <c r="Q28" i="34"/>
  <c r="Q31" i="34"/>
  <c r="P10" i="34"/>
  <c r="Q32" i="34"/>
  <c r="Q34" i="34"/>
  <c r="Q38" i="34"/>
  <c r="Q14" i="34"/>
  <c r="U22" i="2"/>
  <c r="U23" i="2"/>
  <c r="U6" i="3"/>
  <c r="V5" i="28"/>
  <c r="U26" i="1"/>
  <c r="U29" i="1"/>
  <c r="V6" i="28"/>
  <c r="U31" i="1"/>
  <c r="U34" i="1"/>
  <c r="V39" i="19"/>
  <c r="V44" i="19"/>
  <c r="V46" i="19"/>
  <c r="V19" i="19"/>
  <c r="U13" i="3"/>
  <c r="U27" i="3"/>
  <c r="U40" i="3"/>
  <c r="U38" i="24"/>
  <c r="U37" i="24"/>
  <c r="U5" i="24"/>
  <c r="U6" i="24"/>
  <c r="U16" i="24"/>
  <c r="U31" i="24"/>
  <c r="U35" i="24"/>
  <c r="U39" i="24"/>
  <c r="U40" i="24"/>
  <c r="U41" i="24"/>
  <c r="U45" i="24"/>
  <c r="U47" i="24"/>
  <c r="U45" i="3"/>
  <c r="U46" i="24"/>
  <c r="U46" i="3"/>
  <c r="U48" i="3"/>
  <c r="U52" i="3"/>
  <c r="U9" i="1"/>
  <c r="W10" i="28"/>
  <c r="W26" i="28"/>
  <c r="W27" i="28"/>
  <c r="X23" i="28"/>
  <c r="X24" i="28"/>
  <c r="V51" i="3"/>
  <c r="W28" i="28"/>
  <c r="W29" i="28"/>
  <c r="W41" i="28"/>
  <c r="W42" i="28"/>
  <c r="W30" i="28"/>
  <c r="W44" i="28"/>
  <c r="W45" i="28"/>
  <c r="W46" i="28"/>
  <c r="W47" i="28"/>
  <c r="W62" i="28"/>
  <c r="W63" i="28"/>
  <c r="W48" i="28"/>
  <c r="W65" i="28"/>
  <c r="W66" i="28"/>
  <c r="W67" i="28"/>
  <c r="W68" i="28"/>
  <c r="W72" i="28"/>
  <c r="W69" i="28"/>
  <c r="W74" i="28"/>
  <c r="W73" i="28"/>
  <c r="W75" i="28"/>
  <c r="W76" i="28"/>
  <c r="W78" i="28"/>
  <c r="W8" i="28"/>
  <c r="V19" i="2"/>
  <c r="V21" i="2"/>
  <c r="R8" i="34"/>
  <c r="R9" i="34"/>
  <c r="Q20" i="34"/>
  <c r="Q16" i="34"/>
  <c r="Q21" i="34"/>
  <c r="Q41" i="34"/>
  <c r="Q42" i="34"/>
  <c r="Q43" i="34"/>
  <c r="Q44" i="34"/>
  <c r="Q45" i="34"/>
  <c r="Q46" i="34"/>
  <c r="Q47" i="34"/>
  <c r="Q48" i="34"/>
  <c r="Q49" i="34"/>
  <c r="Q50" i="34"/>
  <c r="Q51" i="34"/>
  <c r="Q52" i="34"/>
  <c r="Q53" i="34"/>
  <c r="Q54" i="34"/>
  <c r="Q75" i="34"/>
  <c r="Q22" i="34"/>
  <c r="Q23" i="34"/>
  <c r="R19" i="34"/>
  <c r="R5" i="34"/>
  <c r="R13" i="34"/>
  <c r="R27" i="34"/>
  <c r="R29" i="34"/>
  <c r="R26" i="34"/>
  <c r="R30" i="34"/>
  <c r="R28" i="34"/>
  <c r="R31" i="34"/>
  <c r="Q10" i="34"/>
  <c r="R32" i="34"/>
  <c r="R34" i="34"/>
  <c r="R38" i="34"/>
  <c r="R14" i="34"/>
  <c r="V22" i="2"/>
  <c r="V23" i="2"/>
  <c r="V6" i="3"/>
  <c r="W5" i="28"/>
  <c r="V26" i="1"/>
  <c r="V29" i="1"/>
  <c r="W6" i="28"/>
  <c r="V31" i="1"/>
  <c r="V34" i="1"/>
  <c r="W39" i="19"/>
  <c r="W44" i="19"/>
  <c r="W46" i="19"/>
  <c r="W19" i="19"/>
  <c r="V13" i="3"/>
  <c r="V27" i="3"/>
  <c r="V40" i="3"/>
  <c r="V38" i="24"/>
  <c r="V37" i="24"/>
  <c r="V5" i="24"/>
  <c r="V6" i="24"/>
  <c r="V16" i="24"/>
  <c r="V31" i="24"/>
  <c r="V35" i="24"/>
  <c r="V39" i="24"/>
  <c r="V40" i="24"/>
  <c r="V41" i="24"/>
  <c r="V45" i="24"/>
  <c r="V47" i="24"/>
  <c r="V45" i="3"/>
  <c r="V46" i="24"/>
  <c r="V46" i="3"/>
  <c r="V48" i="3"/>
  <c r="V52" i="3"/>
  <c r="V9" i="1"/>
  <c r="X10" i="28"/>
  <c r="X26" i="28"/>
  <c r="X27" i="28"/>
  <c r="Y23" i="28"/>
  <c r="Y24" i="28"/>
  <c r="W51" i="3"/>
  <c r="X28" i="28"/>
  <c r="X29" i="28"/>
  <c r="X41" i="28"/>
  <c r="X42" i="28"/>
  <c r="X30" i="28"/>
  <c r="X44" i="28"/>
  <c r="X45" i="28"/>
  <c r="X46" i="28"/>
  <c r="X47" i="28"/>
  <c r="X62" i="28"/>
  <c r="X63" i="28"/>
  <c r="X48" i="28"/>
  <c r="X65" i="28"/>
  <c r="X66" i="28"/>
  <c r="X67" i="28"/>
  <c r="X68" i="28"/>
  <c r="X72" i="28"/>
  <c r="X69" i="28"/>
  <c r="X74" i="28"/>
  <c r="X73" i="28"/>
  <c r="X75" i="28"/>
  <c r="X76" i="28"/>
  <c r="X78" i="28"/>
  <c r="X8" i="28"/>
  <c r="W19" i="2"/>
  <c r="W21" i="2"/>
  <c r="S8" i="34"/>
  <c r="S9" i="34"/>
  <c r="R20" i="34"/>
  <c r="R16" i="34"/>
  <c r="R21" i="34"/>
  <c r="R41" i="34"/>
  <c r="R42" i="34"/>
  <c r="R43" i="34"/>
  <c r="R44" i="34"/>
  <c r="R45" i="34"/>
  <c r="R46" i="34"/>
  <c r="R47" i="34"/>
  <c r="R48" i="34"/>
  <c r="R49" i="34"/>
  <c r="R50" i="34"/>
  <c r="R51" i="34"/>
  <c r="R52" i="34"/>
  <c r="R53" i="34"/>
  <c r="R54" i="34"/>
  <c r="R55" i="34"/>
  <c r="R75" i="34"/>
  <c r="R22" i="34"/>
  <c r="R23" i="34"/>
  <c r="S19" i="34"/>
  <c r="S5" i="34"/>
  <c r="S13" i="34"/>
  <c r="S27" i="34"/>
  <c r="S29" i="34"/>
  <c r="S26" i="34"/>
  <c r="S30" i="34"/>
  <c r="S28" i="34"/>
  <c r="S31" i="34"/>
  <c r="R10" i="34"/>
  <c r="S32" i="34"/>
  <c r="S34" i="34"/>
  <c r="S38" i="34"/>
  <c r="S14" i="34"/>
  <c r="W22" i="2"/>
  <c r="W23" i="2"/>
  <c r="W6" i="3"/>
  <c r="X5" i="28"/>
  <c r="W26" i="1"/>
  <c r="W29" i="1"/>
  <c r="X6" i="28"/>
  <c r="W31" i="1"/>
  <c r="W34" i="1"/>
  <c r="X39" i="19"/>
  <c r="X44" i="19"/>
  <c r="X46" i="19"/>
  <c r="X19" i="19"/>
  <c r="W13" i="3"/>
  <c r="W27" i="3"/>
  <c r="W40" i="3"/>
  <c r="W38" i="24"/>
  <c r="W37" i="24"/>
  <c r="W5" i="24"/>
  <c r="W6" i="24"/>
  <c r="W16" i="24"/>
  <c r="W31" i="24"/>
  <c r="W35" i="24"/>
  <c r="W39" i="24"/>
  <c r="W40" i="24"/>
  <c r="W41" i="24"/>
  <c r="W45" i="24"/>
  <c r="W47" i="24"/>
  <c r="W45" i="3"/>
  <c r="W46" i="24"/>
  <c r="W46" i="3"/>
  <c r="W48" i="3"/>
  <c r="W52" i="3"/>
  <c r="W9" i="1"/>
  <c r="Y10" i="28"/>
  <c r="Y26" i="28"/>
  <c r="Y27" i="28"/>
  <c r="Z23" i="28"/>
  <c r="Z24" i="28"/>
  <c r="X51" i="3"/>
  <c r="Y28" i="28"/>
  <c r="Y29" i="28"/>
  <c r="Y41" i="28"/>
  <c r="Y42" i="28"/>
  <c r="Y30" i="28"/>
  <c r="Y44" i="28"/>
  <c r="Y45" i="28"/>
  <c r="Y46" i="28"/>
  <c r="Y47" i="28"/>
  <c r="Y62" i="28"/>
  <c r="Y63" i="28"/>
  <c r="Y48" i="28"/>
  <c r="Y65" i="28"/>
  <c r="Y66" i="28"/>
  <c r="Y67" i="28"/>
  <c r="Y68" i="28"/>
  <c r="Y72" i="28"/>
  <c r="Y69" i="28"/>
  <c r="Y74" i="28"/>
  <c r="Y73" i="28"/>
  <c r="Y75" i="28"/>
  <c r="Y76" i="28"/>
  <c r="Y78" i="28"/>
  <c r="Y8" i="28"/>
  <c r="X19" i="2"/>
  <c r="X21" i="2"/>
  <c r="T8" i="34"/>
  <c r="T9" i="34"/>
  <c r="S20" i="34"/>
  <c r="S16" i="34"/>
  <c r="S21" i="34"/>
  <c r="S41" i="34"/>
  <c r="S42" i="34"/>
  <c r="S43" i="34"/>
  <c r="S44" i="34"/>
  <c r="S45" i="34"/>
  <c r="S46" i="34"/>
  <c r="S47" i="34"/>
  <c r="S48" i="34"/>
  <c r="S49" i="34"/>
  <c r="S50" i="34"/>
  <c r="S51" i="34"/>
  <c r="S52" i="34"/>
  <c r="S53" i="34"/>
  <c r="S54" i="34"/>
  <c r="S55" i="34"/>
  <c r="S56" i="34"/>
  <c r="S75" i="34"/>
  <c r="S22" i="34"/>
  <c r="S23" i="34"/>
  <c r="T19" i="34"/>
  <c r="T5" i="34"/>
  <c r="T13" i="34"/>
  <c r="T27" i="34"/>
  <c r="T29" i="34"/>
  <c r="T26" i="34"/>
  <c r="T30" i="34"/>
  <c r="T28" i="34"/>
  <c r="T31" i="34"/>
  <c r="S10" i="34"/>
  <c r="T32" i="34"/>
  <c r="T34" i="34"/>
  <c r="T38" i="34"/>
  <c r="T14" i="34"/>
  <c r="X22" i="2"/>
  <c r="X23" i="2"/>
  <c r="X6" i="3"/>
  <c r="Y5" i="28"/>
  <c r="X26" i="1"/>
  <c r="X29" i="1"/>
  <c r="Y6" i="28"/>
  <c r="X31" i="1"/>
  <c r="X34" i="1"/>
  <c r="Y39" i="19"/>
  <c r="Y44" i="19"/>
  <c r="Y46" i="19"/>
  <c r="Y19" i="19"/>
  <c r="X13" i="3"/>
  <c r="X27" i="3"/>
  <c r="X40" i="3"/>
  <c r="X38" i="24"/>
  <c r="X37" i="24"/>
  <c r="X5" i="24"/>
  <c r="X6" i="24"/>
  <c r="X16" i="24"/>
  <c r="X31" i="24"/>
  <c r="X35" i="24"/>
  <c r="X39" i="24"/>
  <c r="X40" i="24"/>
  <c r="X41" i="24"/>
  <c r="X45" i="24"/>
  <c r="X47" i="24"/>
  <c r="X45" i="3"/>
  <c r="X46" i="24"/>
  <c r="X46" i="3"/>
  <c r="X48" i="3"/>
  <c r="X52" i="3"/>
  <c r="X9" i="1"/>
  <c r="Z10" i="28"/>
  <c r="Z26" i="28"/>
  <c r="Z27" i="28"/>
  <c r="AA23" i="28"/>
  <c r="AA24" i="28"/>
  <c r="Y51" i="3"/>
  <c r="Z28" i="28"/>
  <c r="Z29" i="28"/>
  <c r="Z41" i="28"/>
  <c r="Z42" i="28"/>
  <c r="Z30" i="28"/>
  <c r="Z44" i="28"/>
  <c r="Z45" i="28"/>
  <c r="Z46" i="28"/>
  <c r="Z47" i="28"/>
  <c r="Z62" i="28"/>
  <c r="Z63" i="28"/>
  <c r="Z48" i="28"/>
  <c r="Z65" i="28"/>
  <c r="Z66" i="28"/>
  <c r="Z67" i="28"/>
  <c r="Z68" i="28"/>
  <c r="Z72" i="28"/>
  <c r="Z69" i="28"/>
  <c r="Z74" i="28"/>
  <c r="Z73" i="28"/>
  <c r="Z75" i="28"/>
  <c r="Z76" i="28"/>
  <c r="Z78" i="28"/>
  <c r="Z8" i="28"/>
  <c r="Y19" i="2"/>
  <c r="Y21" i="2"/>
  <c r="U8" i="34"/>
  <c r="U9" i="34"/>
  <c r="T20" i="34"/>
  <c r="T16" i="34"/>
  <c r="T21" i="34"/>
  <c r="T41" i="34"/>
  <c r="T42" i="34"/>
  <c r="T43" i="34"/>
  <c r="T44" i="34"/>
  <c r="T45" i="34"/>
  <c r="T46" i="34"/>
  <c r="T47" i="34"/>
  <c r="T48" i="34"/>
  <c r="T49" i="34"/>
  <c r="T50" i="34"/>
  <c r="T51" i="34"/>
  <c r="T52" i="34"/>
  <c r="T53" i="34"/>
  <c r="T54" i="34"/>
  <c r="T55" i="34"/>
  <c r="T56" i="34"/>
  <c r="T57" i="34"/>
  <c r="T75" i="34"/>
  <c r="T22" i="34"/>
  <c r="T23" i="34"/>
  <c r="U19" i="34"/>
  <c r="U5" i="34"/>
  <c r="U13" i="34"/>
  <c r="U27" i="34"/>
  <c r="U29" i="34"/>
  <c r="U26" i="34"/>
  <c r="U30" i="34"/>
  <c r="U28" i="34"/>
  <c r="U31" i="34"/>
  <c r="T10" i="34"/>
  <c r="U32" i="34"/>
  <c r="U34" i="34"/>
  <c r="U38" i="34"/>
  <c r="U14" i="34"/>
  <c r="Y22" i="2"/>
  <c r="Y23" i="2"/>
  <c r="Y6" i="3"/>
  <c r="Z5" i="28"/>
  <c r="Y26" i="1"/>
  <c r="Y29" i="1"/>
  <c r="Z6" i="28"/>
  <c r="Y31" i="1"/>
  <c r="Y34" i="1"/>
  <c r="Z39" i="19"/>
  <c r="Z44" i="19"/>
  <c r="Z46" i="19"/>
  <c r="Z19" i="19"/>
  <c r="Y13" i="3"/>
  <c r="Y27" i="3"/>
  <c r="Y40" i="3"/>
  <c r="Y38" i="24"/>
  <c r="Y37" i="24"/>
  <c r="Y5" i="24"/>
  <c r="Y6" i="24"/>
  <c r="Y16" i="24"/>
  <c r="Y31" i="24"/>
  <c r="Y35" i="24"/>
  <c r="Y39" i="24"/>
  <c r="Y40" i="24"/>
  <c r="Y41" i="24"/>
  <c r="Y45" i="24"/>
  <c r="Y47" i="24"/>
  <c r="Y45" i="3"/>
  <c r="Y46" i="24"/>
  <c r="Y46" i="3"/>
  <c r="Y48" i="3"/>
  <c r="Y52" i="3"/>
  <c r="Y9" i="1"/>
  <c r="AA10" i="28"/>
  <c r="AA26" i="28"/>
  <c r="AA27" i="28"/>
  <c r="AB23" i="28"/>
  <c r="AB24" i="28"/>
  <c r="Z51" i="3"/>
  <c r="AA28" i="28"/>
  <c r="AA29" i="28"/>
  <c r="AA41" i="28"/>
  <c r="AA42" i="28"/>
  <c r="AA30" i="28"/>
  <c r="AA44" i="28"/>
  <c r="AA45" i="28"/>
  <c r="AA46" i="28"/>
  <c r="AA47" i="28"/>
  <c r="AA62" i="28"/>
  <c r="AA63" i="28"/>
  <c r="AA48" i="28"/>
  <c r="AA65" i="28"/>
  <c r="AA66" i="28"/>
  <c r="AA67" i="28"/>
  <c r="AA68" i="28"/>
  <c r="AA72" i="28"/>
  <c r="AA69" i="28"/>
  <c r="AA74" i="28"/>
  <c r="AA73" i="28"/>
  <c r="AA75" i="28"/>
  <c r="AA76" i="28"/>
  <c r="AA78" i="28"/>
  <c r="AA8" i="28"/>
  <c r="Z19" i="2"/>
  <c r="Z21" i="2"/>
  <c r="V8" i="34"/>
  <c r="V9" i="34"/>
  <c r="U20" i="34"/>
  <c r="U16" i="34"/>
  <c r="U21" i="34"/>
  <c r="U41" i="34"/>
  <c r="U42" i="34"/>
  <c r="U43" i="34"/>
  <c r="U44" i="34"/>
  <c r="U45" i="34"/>
  <c r="U46" i="34"/>
  <c r="U47" i="34"/>
  <c r="U48" i="34"/>
  <c r="U49" i="34"/>
  <c r="U50" i="34"/>
  <c r="U51" i="34"/>
  <c r="U52" i="34"/>
  <c r="U53" i="34"/>
  <c r="U54" i="34"/>
  <c r="U55" i="34"/>
  <c r="U56" i="34"/>
  <c r="U57" i="34"/>
  <c r="U58" i="34"/>
  <c r="U75" i="34"/>
  <c r="U22" i="34"/>
  <c r="U23" i="34"/>
  <c r="V19" i="34"/>
  <c r="V5" i="34"/>
  <c r="V13" i="34"/>
  <c r="V27" i="34"/>
  <c r="V29" i="34"/>
  <c r="V26" i="34"/>
  <c r="V30" i="34"/>
  <c r="V28" i="34"/>
  <c r="V31" i="34"/>
  <c r="U10" i="34"/>
  <c r="V32" i="34"/>
  <c r="V34" i="34"/>
  <c r="V38" i="34"/>
  <c r="V14" i="34"/>
  <c r="Z22" i="2"/>
  <c r="Z23" i="2"/>
  <c r="Z6" i="3"/>
  <c r="AA5" i="28"/>
  <c r="Z26" i="1"/>
  <c r="Z29" i="1"/>
  <c r="AA6" i="28"/>
  <c r="Z31" i="1"/>
  <c r="Z34" i="1"/>
  <c r="AA39" i="19"/>
  <c r="AA44" i="19"/>
  <c r="AA46" i="19"/>
  <c r="AA19" i="19"/>
  <c r="Z13" i="3"/>
  <c r="Z27" i="3"/>
  <c r="Z40" i="3"/>
  <c r="Z38" i="24"/>
  <c r="Z37" i="24"/>
  <c r="Z5" i="24"/>
  <c r="Z6" i="24"/>
  <c r="Z16" i="24"/>
  <c r="Z31" i="24"/>
  <c r="Z35" i="24"/>
  <c r="Z39" i="24"/>
  <c r="Z40" i="24"/>
  <c r="Z41" i="24"/>
  <c r="Z45" i="24"/>
  <c r="Z47" i="24"/>
  <c r="Z45" i="3"/>
  <c r="Z46" i="24"/>
  <c r="Z46" i="3"/>
  <c r="Z48" i="3"/>
  <c r="Z52" i="3"/>
  <c r="Z9" i="1"/>
  <c r="AB10" i="28"/>
  <c r="AB26" i="28"/>
  <c r="AB27" i="28"/>
  <c r="AC23" i="28"/>
  <c r="AC24" i="28"/>
  <c r="AA51" i="3"/>
  <c r="AB28" i="28"/>
  <c r="AB29" i="28"/>
  <c r="AB41" i="28"/>
  <c r="AB42" i="28"/>
  <c r="AB30" i="28"/>
  <c r="AB44" i="28"/>
  <c r="AB45" i="28"/>
  <c r="AB46" i="28"/>
  <c r="AB47" i="28"/>
  <c r="AB62" i="28"/>
  <c r="AB63" i="28"/>
  <c r="AB48" i="28"/>
  <c r="AB65" i="28"/>
  <c r="AB66" i="28"/>
  <c r="AB67" i="28"/>
  <c r="AB68" i="28"/>
  <c r="AB72" i="28"/>
  <c r="AB69" i="28"/>
  <c r="AB74" i="28"/>
  <c r="AB73" i="28"/>
  <c r="AB75" i="28"/>
  <c r="AB76" i="28"/>
  <c r="AB78" i="28"/>
  <c r="AB8" i="28"/>
  <c r="AA19" i="2"/>
  <c r="AA21" i="2"/>
  <c r="W8" i="34"/>
  <c r="W9" i="34"/>
  <c r="V20" i="34"/>
  <c r="V16" i="34"/>
  <c r="V21" i="34"/>
  <c r="V41" i="34"/>
  <c r="V42" i="34"/>
  <c r="V43" i="34"/>
  <c r="V44" i="34"/>
  <c r="V45" i="34"/>
  <c r="V46" i="34"/>
  <c r="V47" i="34"/>
  <c r="V48" i="34"/>
  <c r="V49" i="34"/>
  <c r="V50" i="34"/>
  <c r="V51" i="34"/>
  <c r="V52" i="34"/>
  <c r="V53" i="34"/>
  <c r="V54" i="34"/>
  <c r="V55" i="34"/>
  <c r="V56" i="34"/>
  <c r="V57" i="34"/>
  <c r="V58" i="34"/>
  <c r="V59" i="34"/>
  <c r="V75" i="34"/>
  <c r="V22" i="34"/>
  <c r="V23" i="34"/>
  <c r="W19" i="34"/>
  <c r="W5" i="34"/>
  <c r="W13" i="34"/>
  <c r="W27" i="34"/>
  <c r="W29" i="34"/>
  <c r="W26" i="34"/>
  <c r="W30" i="34"/>
  <c r="W28" i="34"/>
  <c r="W31" i="34"/>
  <c r="V10" i="34"/>
  <c r="W32" i="34"/>
  <c r="W34" i="34"/>
  <c r="W38" i="34"/>
  <c r="W14" i="34"/>
  <c r="AA22" i="2"/>
  <c r="AA23" i="2"/>
  <c r="AA6" i="3"/>
  <c r="AB5" i="28"/>
  <c r="AA26" i="1"/>
  <c r="AA29" i="1"/>
  <c r="AB6" i="28"/>
  <c r="AA31" i="1"/>
  <c r="AA34" i="1"/>
  <c r="AB39" i="19"/>
  <c r="AB44" i="19"/>
  <c r="AB46" i="19"/>
  <c r="AB19" i="19"/>
  <c r="AA13" i="3"/>
  <c r="AA27" i="3"/>
  <c r="AA40" i="3"/>
  <c r="AA38" i="24"/>
  <c r="AA37" i="24"/>
  <c r="AA5" i="24"/>
  <c r="AA6" i="24"/>
  <c r="AA16" i="24"/>
  <c r="AA31" i="24"/>
  <c r="AA35" i="24"/>
  <c r="AA39" i="24"/>
  <c r="AA40" i="24"/>
  <c r="AA41" i="24"/>
  <c r="AA45" i="24"/>
  <c r="AA47" i="24"/>
  <c r="AA45" i="3"/>
  <c r="AA46" i="24"/>
  <c r="AA46" i="3"/>
  <c r="AA48" i="3"/>
  <c r="AA52" i="3"/>
  <c r="AA9" i="1"/>
  <c r="AC10" i="28"/>
  <c r="AC26" i="28"/>
  <c r="AC27" i="28"/>
  <c r="AD23" i="28"/>
  <c r="AD24" i="28"/>
  <c r="AB51" i="3"/>
  <c r="AC28" i="28"/>
  <c r="AC29" i="28"/>
  <c r="AC41" i="28"/>
  <c r="AC42" i="28"/>
  <c r="AC30" i="28"/>
  <c r="AC44" i="28"/>
  <c r="AC45" i="28"/>
  <c r="AC46" i="28"/>
  <c r="AC47" i="28"/>
  <c r="AC62" i="28"/>
  <c r="AC63" i="28"/>
  <c r="AC48" i="28"/>
  <c r="AC65" i="28"/>
  <c r="AC66" i="28"/>
  <c r="AC67" i="28"/>
  <c r="AC68" i="28"/>
  <c r="AC72" i="28"/>
  <c r="AC69" i="28"/>
  <c r="AC74" i="28"/>
  <c r="AC73" i="28"/>
  <c r="AC75" i="28"/>
  <c r="AC76" i="28"/>
  <c r="AC78" i="28"/>
  <c r="AC8" i="28"/>
  <c r="AB19" i="2"/>
  <c r="AB21" i="2"/>
  <c r="X8" i="34"/>
  <c r="X9" i="34"/>
  <c r="W20" i="34"/>
  <c r="W16" i="34"/>
  <c r="W21" i="34"/>
  <c r="W41" i="34"/>
  <c r="W42" i="34"/>
  <c r="W43" i="34"/>
  <c r="W44" i="34"/>
  <c r="W45" i="34"/>
  <c r="W46" i="34"/>
  <c r="W47" i="34"/>
  <c r="W48" i="34"/>
  <c r="W49" i="34"/>
  <c r="W50" i="34"/>
  <c r="W51" i="34"/>
  <c r="W52" i="34"/>
  <c r="W53" i="34"/>
  <c r="W54" i="34"/>
  <c r="W55" i="34"/>
  <c r="W56" i="34"/>
  <c r="W57" i="34"/>
  <c r="W58" i="34"/>
  <c r="W59" i="34"/>
  <c r="W60" i="34"/>
  <c r="W75" i="34"/>
  <c r="W22" i="34"/>
  <c r="W23" i="34"/>
  <c r="X19" i="34"/>
  <c r="X5" i="34"/>
  <c r="X13" i="34"/>
  <c r="X27" i="34"/>
  <c r="X29" i="34"/>
  <c r="X26" i="34"/>
  <c r="X30" i="34"/>
  <c r="X28" i="34"/>
  <c r="X31" i="34"/>
  <c r="W10" i="34"/>
  <c r="X32" i="34"/>
  <c r="X34" i="34"/>
  <c r="X38" i="34"/>
  <c r="X14" i="34"/>
  <c r="AB22" i="2"/>
  <c r="AB23" i="2"/>
  <c r="AB6" i="3"/>
  <c r="AC5" i="28"/>
  <c r="AB26" i="1"/>
  <c r="AB29" i="1"/>
  <c r="AC6" i="28"/>
  <c r="AB31" i="1"/>
  <c r="AB34" i="1"/>
  <c r="AC39" i="19"/>
  <c r="AC44" i="19"/>
  <c r="AC46" i="19"/>
  <c r="AC19" i="19"/>
  <c r="AB13" i="3"/>
  <c r="AB27" i="3"/>
  <c r="AB40" i="3"/>
  <c r="AB38" i="24"/>
  <c r="AB37" i="24"/>
  <c r="AB5" i="24"/>
  <c r="AB6" i="24"/>
  <c r="AB16" i="24"/>
  <c r="AB31" i="24"/>
  <c r="AB35" i="24"/>
  <c r="AB39" i="24"/>
  <c r="AB40" i="24"/>
  <c r="AB41" i="24"/>
  <c r="AB45" i="24"/>
  <c r="AB47" i="24"/>
  <c r="AB45" i="3"/>
  <c r="AB46" i="24"/>
  <c r="AB46" i="3"/>
  <c r="AB48" i="3"/>
  <c r="AB52" i="3"/>
  <c r="AB9" i="1"/>
  <c r="AD10" i="28"/>
  <c r="AD26" i="28"/>
  <c r="AD27" i="28"/>
  <c r="AE23" i="28"/>
  <c r="AE24" i="28"/>
  <c r="AC51" i="3"/>
  <c r="AD28" i="28"/>
  <c r="AD29" i="28"/>
  <c r="AD41" i="28"/>
  <c r="AD42" i="28"/>
  <c r="AD30" i="28"/>
  <c r="AD44" i="28"/>
  <c r="AD45" i="28"/>
  <c r="AD46" i="28"/>
  <c r="AD47" i="28"/>
  <c r="AD62" i="28"/>
  <c r="AD63" i="28"/>
  <c r="AD48" i="28"/>
  <c r="AD65" i="28"/>
  <c r="AD66" i="28"/>
  <c r="AD67" i="28"/>
  <c r="AD68" i="28"/>
  <c r="AD72" i="28"/>
  <c r="AD69" i="28"/>
  <c r="AD74" i="28"/>
  <c r="AD73" i="28"/>
  <c r="AD75" i="28"/>
  <c r="AD76" i="28"/>
  <c r="AD78" i="28"/>
  <c r="AD8" i="28"/>
  <c r="AC19" i="2"/>
  <c r="AC21" i="2"/>
  <c r="Y8" i="34"/>
  <c r="Y9" i="34"/>
  <c r="X20" i="34"/>
  <c r="X16" i="34"/>
  <c r="X21" i="34"/>
  <c r="X41" i="34"/>
  <c r="X42" i="34"/>
  <c r="X43" i="34"/>
  <c r="X44" i="34"/>
  <c r="X45" i="34"/>
  <c r="X46" i="34"/>
  <c r="X47" i="34"/>
  <c r="X48" i="34"/>
  <c r="X49" i="34"/>
  <c r="X50" i="34"/>
  <c r="X51" i="34"/>
  <c r="X52" i="34"/>
  <c r="X53" i="34"/>
  <c r="X54" i="34"/>
  <c r="X55" i="34"/>
  <c r="X56" i="34"/>
  <c r="X57" i="34"/>
  <c r="X58" i="34"/>
  <c r="X59" i="34"/>
  <c r="X60" i="34"/>
  <c r="X61" i="34"/>
  <c r="X75" i="34"/>
  <c r="X22" i="34"/>
  <c r="X23" i="34"/>
  <c r="Y19" i="34"/>
  <c r="Y5" i="34"/>
  <c r="Y13" i="34"/>
  <c r="Y27" i="34"/>
  <c r="Y29" i="34"/>
  <c r="Y26" i="34"/>
  <c r="Y30" i="34"/>
  <c r="Y28" i="34"/>
  <c r="Y31" i="34"/>
  <c r="X10" i="34"/>
  <c r="Y32" i="34"/>
  <c r="Y34" i="34"/>
  <c r="Y38" i="34"/>
  <c r="Y14" i="34"/>
  <c r="AC22" i="2"/>
  <c r="AC23" i="2"/>
  <c r="AC6" i="3"/>
  <c r="AD5" i="28"/>
  <c r="AC26" i="1"/>
  <c r="AC29" i="1"/>
  <c r="AD6" i="28"/>
  <c r="AC31" i="1"/>
  <c r="AC34" i="1"/>
  <c r="AD39" i="19"/>
  <c r="AD44" i="19"/>
  <c r="AD46" i="19"/>
  <c r="AD19" i="19"/>
  <c r="AC13" i="3"/>
  <c r="AC27" i="3"/>
  <c r="AC40" i="3"/>
  <c r="AC38" i="24"/>
  <c r="AC37" i="24"/>
  <c r="AC5" i="24"/>
  <c r="AC6" i="24"/>
  <c r="AC16" i="24"/>
  <c r="AC31" i="24"/>
  <c r="AC35" i="24"/>
  <c r="AC39" i="24"/>
  <c r="AC40" i="24"/>
  <c r="AC41" i="24"/>
  <c r="AC45" i="24"/>
  <c r="AC47" i="24"/>
  <c r="AC45" i="3"/>
  <c r="AC46" i="24"/>
  <c r="AC46" i="3"/>
  <c r="AC48" i="3"/>
  <c r="AC52" i="3"/>
  <c r="AC9" i="1"/>
  <c r="AE10" i="28"/>
  <c r="AE26" i="28"/>
  <c r="AE27" i="28"/>
  <c r="AF23" i="28"/>
  <c r="AF24" i="28"/>
  <c r="AD51" i="3"/>
  <c r="AE28" i="28"/>
  <c r="AE29" i="28"/>
  <c r="AE41" i="28"/>
  <c r="AE42" i="28"/>
  <c r="AE30" i="28"/>
  <c r="AE44" i="28"/>
  <c r="AE45" i="28"/>
  <c r="AE46" i="28"/>
  <c r="AE47" i="28"/>
  <c r="AE62" i="28"/>
  <c r="AE63" i="28"/>
  <c r="AE48" i="28"/>
  <c r="AE65" i="28"/>
  <c r="AE66" i="28"/>
  <c r="AE67" i="28"/>
  <c r="AE68" i="28"/>
  <c r="AE72" i="28"/>
  <c r="AE69" i="28"/>
  <c r="AE74" i="28"/>
  <c r="AE73" i="28"/>
  <c r="AE75" i="28"/>
  <c r="AE76" i="28"/>
  <c r="AE78" i="28"/>
  <c r="AE8" i="28"/>
  <c r="AD19" i="2"/>
  <c r="AD21" i="2"/>
  <c r="Z8" i="34"/>
  <c r="Z9" i="34"/>
  <c r="Y20" i="34"/>
  <c r="Y16" i="34"/>
  <c r="Y21" i="34"/>
  <c r="Y41" i="34"/>
  <c r="Y42" i="34"/>
  <c r="Y43" i="34"/>
  <c r="Y44" i="34"/>
  <c r="Y45" i="34"/>
  <c r="Y46" i="34"/>
  <c r="Y47" i="34"/>
  <c r="Y48" i="34"/>
  <c r="Y49" i="34"/>
  <c r="Y50" i="34"/>
  <c r="Y51" i="34"/>
  <c r="Y52" i="34"/>
  <c r="Y53" i="34"/>
  <c r="Y54" i="34"/>
  <c r="Y55" i="34"/>
  <c r="Y56" i="34"/>
  <c r="Y57" i="34"/>
  <c r="Y58" i="34"/>
  <c r="Y59" i="34"/>
  <c r="Y60" i="34"/>
  <c r="Y61" i="34"/>
  <c r="Y62" i="34"/>
  <c r="Y75" i="34"/>
  <c r="Y22" i="34"/>
  <c r="Y23" i="34"/>
  <c r="Z19" i="34"/>
  <c r="Z5" i="34"/>
  <c r="Z13" i="34"/>
  <c r="Z27" i="34"/>
  <c r="Z29" i="34"/>
  <c r="Z26" i="34"/>
  <c r="Z30" i="34"/>
  <c r="Z28" i="34"/>
  <c r="Z31" i="34"/>
  <c r="Y10" i="34"/>
  <c r="Z32" i="34"/>
  <c r="Z34" i="34"/>
  <c r="Z38" i="34"/>
  <c r="Z14" i="34"/>
  <c r="AD22" i="2"/>
  <c r="AD23" i="2"/>
  <c r="AD6" i="3"/>
  <c r="AE5" i="28"/>
  <c r="AD26" i="1"/>
  <c r="AD29" i="1"/>
  <c r="AE6" i="28"/>
  <c r="AD31" i="1"/>
  <c r="AD34" i="1"/>
  <c r="AE39" i="19"/>
  <c r="AE44" i="19"/>
  <c r="AE46" i="19"/>
  <c r="AE19" i="19"/>
  <c r="AD13" i="3"/>
  <c r="AD27" i="3"/>
  <c r="AD40" i="3"/>
  <c r="AD38" i="24"/>
  <c r="AD37" i="24"/>
  <c r="AD5" i="24"/>
  <c r="AD6" i="24"/>
  <c r="AD16" i="24"/>
  <c r="AD31" i="24"/>
  <c r="AD35" i="24"/>
  <c r="AD39" i="24"/>
  <c r="AD40" i="24"/>
  <c r="AD41" i="24"/>
  <c r="AD45" i="24"/>
  <c r="AD47" i="24"/>
  <c r="AD45" i="3"/>
  <c r="AD46" i="24"/>
  <c r="AD46" i="3"/>
  <c r="AD48" i="3"/>
  <c r="AD52" i="3"/>
  <c r="AD9" i="1"/>
  <c r="AF10" i="28"/>
  <c r="AF26" i="28"/>
  <c r="AF27" i="28"/>
  <c r="AG23" i="28"/>
  <c r="AG24" i="28"/>
  <c r="AE51" i="3"/>
  <c r="AF28" i="28"/>
  <c r="AF29" i="28"/>
  <c r="AF41" i="28"/>
  <c r="AF42" i="28"/>
  <c r="AF30" i="28"/>
  <c r="AF44" i="28"/>
  <c r="AF45" i="28"/>
  <c r="AF46" i="28"/>
  <c r="AF47" i="28"/>
  <c r="AF62" i="28"/>
  <c r="AF63" i="28"/>
  <c r="AF48" i="28"/>
  <c r="AF65" i="28"/>
  <c r="AF66" i="28"/>
  <c r="AF67" i="28"/>
  <c r="AF68" i="28"/>
  <c r="AF72" i="28"/>
  <c r="AF69" i="28"/>
  <c r="AF74" i="28"/>
  <c r="AF73" i="28"/>
  <c r="AF75" i="28"/>
  <c r="AF76" i="28"/>
  <c r="AF78" i="28"/>
  <c r="AF8" i="28"/>
  <c r="AE19" i="2"/>
  <c r="AE21" i="2"/>
  <c r="AA8" i="34"/>
  <c r="AA9" i="34"/>
  <c r="Z20" i="34"/>
  <c r="Z16" i="34"/>
  <c r="Z21" i="34"/>
  <c r="Z41" i="34"/>
  <c r="Z42" i="34"/>
  <c r="Z43" i="34"/>
  <c r="Z44" i="34"/>
  <c r="Z45" i="34"/>
  <c r="Z46" i="34"/>
  <c r="Z47" i="34"/>
  <c r="Z48" i="34"/>
  <c r="Z49" i="34"/>
  <c r="Z50" i="34"/>
  <c r="Z51" i="34"/>
  <c r="Z52" i="34"/>
  <c r="Z53" i="34"/>
  <c r="Z54" i="34"/>
  <c r="Z55" i="34"/>
  <c r="Z56" i="34"/>
  <c r="Z57" i="34"/>
  <c r="Z58" i="34"/>
  <c r="Z59" i="34"/>
  <c r="Z60" i="34"/>
  <c r="Z61" i="34"/>
  <c r="Z62" i="34"/>
  <c r="Z63" i="34"/>
  <c r="Z75" i="34"/>
  <c r="Z22" i="34"/>
  <c r="Z23" i="34"/>
  <c r="AA19" i="34"/>
  <c r="AA5" i="34"/>
  <c r="AA13" i="34"/>
  <c r="AA27" i="34"/>
  <c r="AA29" i="34"/>
  <c r="AA26" i="34"/>
  <c r="AA30" i="34"/>
  <c r="AA28" i="34"/>
  <c r="AA31" i="34"/>
  <c r="Z10" i="34"/>
  <c r="AA32" i="34"/>
  <c r="AA34" i="34"/>
  <c r="AA38" i="34"/>
  <c r="AA14" i="34"/>
  <c r="AE22" i="2"/>
  <c r="AE23" i="2"/>
  <c r="AE6" i="3"/>
  <c r="AF5" i="28"/>
  <c r="AE26" i="1"/>
  <c r="AE29" i="1"/>
  <c r="AF6" i="28"/>
  <c r="AE31" i="1"/>
  <c r="AE34" i="1"/>
  <c r="AF39" i="19"/>
  <c r="AF44" i="19"/>
  <c r="AF46" i="19"/>
  <c r="AF19" i="19"/>
  <c r="AE13" i="3"/>
  <c r="AE27" i="3"/>
  <c r="AE40" i="3"/>
  <c r="AE38" i="24"/>
  <c r="AE37" i="24"/>
  <c r="AE5" i="24"/>
  <c r="AE6" i="24"/>
  <c r="AE16" i="24"/>
  <c r="AE31" i="24"/>
  <c r="AE35" i="24"/>
  <c r="AE39" i="24"/>
  <c r="AE40" i="24"/>
  <c r="AE41" i="24"/>
  <c r="AE45" i="24"/>
  <c r="AE47" i="24"/>
  <c r="AE45" i="3"/>
  <c r="AE46" i="24"/>
  <c r="AE46" i="3"/>
  <c r="AE48" i="3"/>
  <c r="AE52" i="3"/>
  <c r="AE9" i="1"/>
  <c r="AG10" i="28"/>
  <c r="AG26" i="28"/>
  <c r="AG27" i="28"/>
  <c r="AH23" i="28"/>
  <c r="AH24" i="28"/>
  <c r="AF51" i="3"/>
  <c r="AG28" i="28"/>
  <c r="AG29" i="28"/>
  <c r="AG41" i="28"/>
  <c r="AG42" i="28"/>
  <c r="AG30" i="28"/>
  <c r="AG44" i="28"/>
  <c r="AG45" i="28"/>
  <c r="AG46" i="28"/>
  <c r="AG47" i="28"/>
  <c r="AG62" i="28"/>
  <c r="AG63" i="28"/>
  <c r="AG48" i="28"/>
  <c r="AG65" i="28"/>
  <c r="AG66" i="28"/>
  <c r="AG67" i="28"/>
  <c r="AG68" i="28"/>
  <c r="AG72" i="28"/>
  <c r="AG69" i="28"/>
  <c r="AG74" i="28"/>
  <c r="AG73" i="28"/>
  <c r="AG75" i="28"/>
  <c r="AG76" i="28"/>
  <c r="AG78" i="28"/>
  <c r="AG8" i="28"/>
  <c r="AF19" i="2"/>
  <c r="AF21" i="2"/>
  <c r="AB8" i="34"/>
  <c r="AB9" i="34"/>
  <c r="AA20" i="34"/>
  <c r="AA16" i="34"/>
  <c r="AA21"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75" i="34"/>
  <c r="AA22" i="34"/>
  <c r="AA23" i="34"/>
  <c r="AB19" i="34"/>
  <c r="AB5" i="34"/>
  <c r="AB13" i="34"/>
  <c r="AB27" i="34"/>
  <c r="AB29" i="34"/>
  <c r="AB26" i="34"/>
  <c r="AB30" i="34"/>
  <c r="AB28" i="34"/>
  <c r="AB31" i="34"/>
  <c r="AA10" i="34"/>
  <c r="AB32" i="34"/>
  <c r="AB34" i="34"/>
  <c r="AB38" i="34"/>
  <c r="AB14" i="34"/>
  <c r="AF22" i="2"/>
  <c r="AF23" i="2"/>
  <c r="AF6" i="3"/>
  <c r="AG5" i="28"/>
  <c r="AF26" i="1"/>
  <c r="AF29" i="1"/>
  <c r="AG6" i="28"/>
  <c r="AF31" i="1"/>
  <c r="AF34" i="1"/>
  <c r="AG39" i="19"/>
  <c r="AG44" i="19"/>
  <c r="AG46" i="19"/>
  <c r="AG19" i="19"/>
  <c r="AF13" i="3"/>
  <c r="AF27" i="3"/>
  <c r="AF40" i="3"/>
  <c r="AF38" i="24"/>
  <c r="AF37" i="24"/>
  <c r="AF5" i="24"/>
  <c r="AF6" i="24"/>
  <c r="AF16" i="24"/>
  <c r="AF31" i="24"/>
  <c r="AF35" i="24"/>
  <c r="AF39" i="24"/>
  <c r="AF40" i="24"/>
  <c r="AF41" i="24"/>
  <c r="AF45" i="24"/>
  <c r="AF47" i="24"/>
  <c r="AF45" i="3"/>
  <c r="AF46" i="24"/>
  <c r="AF46" i="3"/>
  <c r="AF48" i="3"/>
  <c r="AF52" i="3"/>
  <c r="AF9" i="1"/>
  <c r="AH10" i="28"/>
  <c r="AH26" i="28"/>
  <c r="AH27" i="28"/>
  <c r="AI23" i="28"/>
  <c r="AI24" i="28"/>
  <c r="AG51" i="3"/>
  <c r="AH28" i="28"/>
  <c r="AH29" i="28"/>
  <c r="AH41" i="28"/>
  <c r="AH42" i="28"/>
  <c r="AH30" i="28"/>
  <c r="AH44" i="28"/>
  <c r="AH45" i="28"/>
  <c r="AH46" i="28"/>
  <c r="AH47" i="28"/>
  <c r="AH62" i="28"/>
  <c r="AH63" i="28"/>
  <c r="AH48" i="28"/>
  <c r="AH65" i="28"/>
  <c r="AH66" i="28"/>
  <c r="AH67" i="28"/>
  <c r="AH68" i="28"/>
  <c r="AH72" i="28"/>
  <c r="AH69" i="28"/>
  <c r="AH74" i="28"/>
  <c r="AH73" i="28"/>
  <c r="AH75" i="28"/>
  <c r="AH76" i="28"/>
  <c r="AH78" i="28"/>
  <c r="AH8" i="28"/>
  <c r="AG19" i="2"/>
  <c r="AG21" i="2"/>
  <c r="AC8" i="34"/>
  <c r="AC9" i="34"/>
  <c r="AB20" i="34"/>
  <c r="AB16" i="34"/>
  <c r="AB21"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75" i="34"/>
  <c r="AB22" i="34"/>
  <c r="AB23" i="34"/>
  <c r="AC19" i="34"/>
  <c r="AC5" i="34"/>
  <c r="AC13" i="34"/>
  <c r="AC27" i="34"/>
  <c r="AC29" i="34"/>
  <c r="AC26" i="34"/>
  <c r="AC30" i="34"/>
  <c r="AC28" i="34"/>
  <c r="AC31" i="34"/>
  <c r="AB10" i="34"/>
  <c r="AC32" i="34"/>
  <c r="AC34" i="34"/>
  <c r="AC38" i="34"/>
  <c r="AC14" i="34"/>
  <c r="AG22" i="2"/>
  <c r="AG23" i="2"/>
  <c r="AG6" i="3"/>
  <c r="AH5" i="28"/>
  <c r="AG26" i="1"/>
  <c r="AG29" i="1"/>
  <c r="AH6" i="28"/>
  <c r="AG31" i="1"/>
  <c r="AG34" i="1"/>
  <c r="AH39" i="19"/>
  <c r="AH44" i="19"/>
  <c r="AH46" i="19"/>
  <c r="AH19" i="19"/>
  <c r="AG13" i="3"/>
  <c r="AG27" i="3"/>
  <c r="AG40" i="3"/>
  <c r="AG38" i="24"/>
  <c r="AG37" i="24"/>
  <c r="AG5" i="24"/>
  <c r="AG6" i="24"/>
  <c r="AG16" i="24"/>
  <c r="AG31" i="24"/>
  <c r="AG35" i="24"/>
  <c r="AG39" i="24"/>
  <c r="AG40" i="24"/>
  <c r="AG41" i="24"/>
  <c r="AG45" i="24"/>
  <c r="AG47" i="24"/>
  <c r="AG45" i="3"/>
  <c r="AG46" i="24"/>
  <c r="AG46" i="3"/>
  <c r="AG48" i="3"/>
  <c r="AG52" i="3"/>
  <c r="AG9" i="1"/>
  <c r="AI10" i="28"/>
  <c r="AI26" i="28"/>
  <c r="AI27" i="28"/>
  <c r="AJ23" i="28"/>
  <c r="AJ24" i="28"/>
  <c r="AH51" i="3"/>
  <c r="AI28" i="28"/>
  <c r="AI29" i="28"/>
  <c r="AI41" i="28"/>
  <c r="AI42" i="28"/>
  <c r="AI30" i="28"/>
  <c r="AI44" i="28"/>
  <c r="AI45" i="28"/>
  <c r="AI46" i="28"/>
  <c r="AI47" i="28"/>
  <c r="AI62" i="28"/>
  <c r="AI63" i="28"/>
  <c r="AI48" i="28"/>
  <c r="AI65" i="28"/>
  <c r="AI66" i="28"/>
  <c r="AI67" i="28"/>
  <c r="AI68" i="28"/>
  <c r="AI72" i="28"/>
  <c r="AI69" i="28"/>
  <c r="AI74" i="28"/>
  <c r="AI73" i="28"/>
  <c r="AI75" i="28"/>
  <c r="AI76" i="28"/>
  <c r="AI78" i="28"/>
  <c r="AI8" i="28"/>
  <c r="AH19" i="2"/>
  <c r="AH21" i="2"/>
  <c r="AD8" i="34"/>
  <c r="AD9" i="34"/>
  <c r="AC20" i="34"/>
  <c r="AC16" i="34"/>
  <c r="AC21" i="34"/>
  <c r="AC41" i="34"/>
  <c r="AC42" i="34"/>
  <c r="AC43" i="34"/>
  <c r="AC44" i="34"/>
  <c r="AC45" i="34"/>
  <c r="AC46" i="34"/>
  <c r="AC47" i="34"/>
  <c r="AC48" i="34"/>
  <c r="AC49" i="34"/>
  <c r="AC50" i="34"/>
  <c r="AC51" i="34"/>
  <c r="AC52" i="34"/>
  <c r="AC53" i="34"/>
  <c r="AC54" i="34"/>
  <c r="AC55" i="34"/>
  <c r="AC56" i="34"/>
  <c r="AC57" i="34"/>
  <c r="AC58" i="34"/>
  <c r="AC59" i="34"/>
  <c r="AC60" i="34"/>
  <c r="AC61" i="34"/>
  <c r="AC62" i="34"/>
  <c r="AC63" i="34"/>
  <c r="AC64" i="34"/>
  <c r="AC65" i="34"/>
  <c r="AC66" i="34"/>
  <c r="AC75" i="34"/>
  <c r="AC22" i="34"/>
  <c r="AC23" i="34"/>
  <c r="AD19" i="34"/>
  <c r="AD5" i="34"/>
  <c r="AD13" i="34"/>
  <c r="AD27" i="34"/>
  <c r="AD29" i="34"/>
  <c r="AD26" i="34"/>
  <c r="AD30" i="34"/>
  <c r="AD28" i="34"/>
  <c r="AD31" i="34"/>
  <c r="AC10" i="34"/>
  <c r="AD32" i="34"/>
  <c r="AD34" i="34"/>
  <c r="AD38" i="34"/>
  <c r="AD14" i="34"/>
  <c r="AH22" i="2"/>
  <c r="AH23" i="2"/>
  <c r="AH6" i="3"/>
  <c r="AI5" i="28"/>
  <c r="AH26" i="1"/>
  <c r="AH29" i="1"/>
  <c r="AI6" i="28"/>
  <c r="AH31" i="1"/>
  <c r="AH34" i="1"/>
  <c r="AI39" i="19"/>
  <c r="AI44" i="19"/>
  <c r="AI46" i="19"/>
  <c r="AI19" i="19"/>
  <c r="AH13" i="3"/>
  <c r="AH27" i="3"/>
  <c r="AH40" i="3"/>
  <c r="AH38" i="24"/>
  <c r="AH37" i="24"/>
  <c r="AH5" i="24"/>
  <c r="AH6" i="24"/>
  <c r="AH16" i="24"/>
  <c r="AH31" i="24"/>
  <c r="AH35" i="24"/>
  <c r="AH39" i="24"/>
  <c r="AH40" i="24"/>
  <c r="AH41" i="24"/>
  <c r="AH45" i="24"/>
  <c r="AH47" i="24"/>
  <c r="AH45" i="3"/>
  <c r="AH46" i="24"/>
  <c r="AH46" i="3"/>
  <c r="AH48" i="3"/>
  <c r="AH52" i="3"/>
  <c r="AH9" i="1"/>
  <c r="AJ10" i="28"/>
  <c r="AJ26" i="28"/>
  <c r="AJ27" i="28"/>
  <c r="AK23" i="28"/>
  <c r="AK24" i="28"/>
  <c r="AI51" i="3"/>
  <c r="AJ28" i="28"/>
  <c r="AJ29" i="28"/>
  <c r="AJ41" i="28"/>
  <c r="AJ42" i="28"/>
  <c r="AJ30" i="28"/>
  <c r="AJ44" i="28"/>
  <c r="AJ45" i="28"/>
  <c r="AJ46" i="28"/>
  <c r="AJ47" i="28"/>
  <c r="AJ62" i="28"/>
  <c r="AJ63" i="28"/>
  <c r="AJ48" i="28"/>
  <c r="AJ65" i="28"/>
  <c r="AJ66" i="28"/>
  <c r="AJ67" i="28"/>
  <c r="AJ68" i="28"/>
  <c r="AJ72" i="28"/>
  <c r="AJ69" i="28"/>
  <c r="AJ74" i="28"/>
  <c r="AJ73" i="28"/>
  <c r="AJ75" i="28"/>
  <c r="AJ76" i="28"/>
  <c r="AJ78" i="28"/>
  <c r="AJ8" i="28"/>
  <c r="AI19" i="2"/>
  <c r="AI21" i="2"/>
  <c r="AE8" i="34"/>
  <c r="AE9" i="34"/>
  <c r="AD20" i="34"/>
  <c r="AD16" i="34"/>
  <c r="AD21" i="34"/>
  <c r="AD41" i="34"/>
  <c r="AD42" i="34"/>
  <c r="AD43" i="34"/>
  <c r="AD44" i="34"/>
  <c r="AD45" i="34"/>
  <c r="AD46" i="34"/>
  <c r="AD47" i="34"/>
  <c r="AD48" i="34"/>
  <c r="AD49" i="34"/>
  <c r="AD50" i="34"/>
  <c r="AD51" i="34"/>
  <c r="AD52" i="34"/>
  <c r="AD53" i="34"/>
  <c r="AD54" i="34"/>
  <c r="AD55" i="34"/>
  <c r="AD56" i="34"/>
  <c r="AD57" i="34"/>
  <c r="AD58" i="34"/>
  <c r="AD59" i="34"/>
  <c r="AD60" i="34"/>
  <c r="AD61" i="34"/>
  <c r="AD62" i="34"/>
  <c r="AD63" i="34"/>
  <c r="AD64" i="34"/>
  <c r="AD65" i="34"/>
  <c r="AD66" i="34"/>
  <c r="AD67" i="34"/>
  <c r="AD75" i="34"/>
  <c r="AD22" i="34"/>
  <c r="AD23" i="34"/>
  <c r="AE19" i="34"/>
  <c r="AE5" i="34"/>
  <c r="AE13" i="34"/>
  <c r="AE27" i="34"/>
  <c r="AE29" i="34"/>
  <c r="AE26" i="34"/>
  <c r="AE30" i="34"/>
  <c r="AE28" i="34"/>
  <c r="AE31" i="34"/>
  <c r="AD10" i="34"/>
  <c r="AE32" i="34"/>
  <c r="AE34" i="34"/>
  <c r="AE38" i="34"/>
  <c r="AE14" i="34"/>
  <c r="AI22" i="2"/>
  <c r="AI23" i="2"/>
  <c r="AI6" i="3"/>
  <c r="AJ5" i="28"/>
  <c r="AI26" i="1"/>
  <c r="AI29" i="1"/>
  <c r="AJ6" i="28"/>
  <c r="AI31" i="1"/>
  <c r="AI34" i="1"/>
  <c r="AJ39" i="19"/>
  <c r="AJ44" i="19"/>
  <c r="AJ46" i="19"/>
  <c r="AJ19" i="19"/>
  <c r="AI13" i="3"/>
  <c r="AI27" i="3"/>
  <c r="AI40" i="3"/>
  <c r="AI38" i="24"/>
  <c r="AI37" i="24"/>
  <c r="AI5" i="24"/>
  <c r="AI6" i="24"/>
  <c r="AI16" i="24"/>
  <c r="AI31" i="24"/>
  <c r="AI35" i="24"/>
  <c r="AI39" i="24"/>
  <c r="AI40" i="24"/>
  <c r="AI41" i="24"/>
  <c r="AI45" i="24"/>
  <c r="AI47" i="24"/>
  <c r="AI45" i="3"/>
  <c r="AI46" i="24"/>
  <c r="AI46" i="3"/>
  <c r="AI48" i="3"/>
  <c r="AI52" i="3"/>
  <c r="AI9" i="1"/>
  <c r="AK10" i="28"/>
  <c r="AK26" i="28"/>
  <c r="AK27" i="28"/>
  <c r="AL23" i="28"/>
  <c r="AL24" i="28"/>
  <c r="AJ51" i="3"/>
  <c r="AK28" i="28"/>
  <c r="AK29" i="28"/>
  <c r="AK41" i="28"/>
  <c r="AK42" i="28"/>
  <c r="AK30" i="28"/>
  <c r="AK44" i="28"/>
  <c r="AK45" i="28"/>
  <c r="AK46" i="28"/>
  <c r="AK47" i="28"/>
  <c r="AK62" i="28"/>
  <c r="AK63" i="28"/>
  <c r="AK48" i="28"/>
  <c r="AK65" i="28"/>
  <c r="AK66" i="28"/>
  <c r="AK67" i="28"/>
  <c r="AK68" i="28"/>
  <c r="AK72" i="28"/>
  <c r="AK69" i="28"/>
  <c r="AK74" i="28"/>
  <c r="AK73" i="28"/>
  <c r="AK75" i="28"/>
  <c r="AK76" i="28"/>
  <c r="AK78" i="28"/>
  <c r="AK8" i="28"/>
  <c r="AJ19" i="2"/>
  <c r="AJ21" i="2"/>
  <c r="AF8" i="34"/>
  <c r="AF9" i="34"/>
  <c r="AE20" i="34"/>
  <c r="AE16" i="34"/>
  <c r="AE21"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75" i="34"/>
  <c r="AE22" i="34"/>
  <c r="AE23" i="34"/>
  <c r="AF19" i="34"/>
  <c r="AF5" i="34"/>
  <c r="AF13" i="34"/>
  <c r="AF27" i="34"/>
  <c r="AF29" i="34"/>
  <c r="AF26" i="34"/>
  <c r="AF30" i="34"/>
  <c r="AF28" i="34"/>
  <c r="AF31" i="34"/>
  <c r="AE10" i="34"/>
  <c r="AF32" i="34"/>
  <c r="AF34" i="34"/>
  <c r="AF38" i="34"/>
  <c r="AF14" i="34"/>
  <c r="AJ22" i="2"/>
  <c r="AJ23" i="2"/>
  <c r="AJ6" i="3"/>
  <c r="AK5" i="28"/>
  <c r="AJ26" i="1"/>
  <c r="AJ29" i="1"/>
  <c r="AK6" i="28"/>
  <c r="AJ31" i="1"/>
  <c r="AJ34" i="1"/>
  <c r="AK39" i="19"/>
  <c r="AK44" i="19"/>
  <c r="AK46" i="19"/>
  <c r="AK19" i="19"/>
  <c r="AJ13" i="3"/>
  <c r="AJ27" i="3"/>
  <c r="AJ40" i="3"/>
  <c r="AJ38" i="24"/>
  <c r="AJ37" i="24"/>
  <c r="AJ5" i="24"/>
  <c r="AJ6" i="24"/>
  <c r="AJ16" i="24"/>
  <c r="AJ31" i="24"/>
  <c r="AJ35" i="24"/>
  <c r="AJ39" i="24"/>
  <c r="AJ40" i="24"/>
  <c r="AJ41" i="24"/>
  <c r="AJ45" i="24"/>
  <c r="AJ47" i="24"/>
  <c r="AJ45" i="3"/>
  <c r="AJ46" i="24"/>
  <c r="AJ46" i="3"/>
  <c r="AJ48" i="3"/>
  <c r="AJ52" i="3"/>
  <c r="AJ9" i="1"/>
  <c r="AL10" i="28"/>
  <c r="AL26" i="28"/>
  <c r="AL27" i="28"/>
  <c r="AM23" i="28"/>
  <c r="AM24" i="28"/>
  <c r="AK51" i="3"/>
  <c r="AL28" i="28"/>
  <c r="AL29" i="28"/>
  <c r="AL41" i="28"/>
  <c r="AL42" i="28"/>
  <c r="AL30" i="28"/>
  <c r="AL44" i="28"/>
  <c r="AL45" i="28"/>
  <c r="AL46" i="28"/>
  <c r="AL47" i="28"/>
  <c r="AL62" i="28"/>
  <c r="AL63" i="28"/>
  <c r="AL48" i="28"/>
  <c r="AL65" i="28"/>
  <c r="AL66" i="28"/>
  <c r="AL67" i="28"/>
  <c r="AL68" i="28"/>
  <c r="AL72" i="28"/>
  <c r="AL69" i="28"/>
  <c r="AL74" i="28"/>
  <c r="AL73" i="28"/>
  <c r="AL75" i="28"/>
  <c r="AL76" i="28"/>
  <c r="AL78" i="28"/>
  <c r="AL8" i="28"/>
  <c r="AK19" i="2"/>
  <c r="AK21" i="2"/>
  <c r="AG8" i="34"/>
  <c r="AG9" i="34"/>
  <c r="AF20" i="34"/>
  <c r="AF16" i="34"/>
  <c r="AF21" i="34"/>
  <c r="AF41" i="34"/>
  <c r="AF42" i="34"/>
  <c r="AF43" i="34"/>
  <c r="AF44" i="34"/>
  <c r="AF45" i="34"/>
  <c r="AF46" i="34"/>
  <c r="AF47" i="34"/>
  <c r="AF48" i="34"/>
  <c r="AF49" i="34"/>
  <c r="AF50" i="34"/>
  <c r="AF51" i="34"/>
  <c r="AF52" i="34"/>
  <c r="AF53" i="34"/>
  <c r="AF54" i="34"/>
  <c r="AF55" i="34"/>
  <c r="AF56" i="34"/>
  <c r="AF57" i="34"/>
  <c r="AF58" i="34"/>
  <c r="AF59" i="34"/>
  <c r="AF60" i="34"/>
  <c r="AF61" i="34"/>
  <c r="AF62" i="34"/>
  <c r="AF63" i="34"/>
  <c r="AF64" i="34"/>
  <c r="AF65" i="34"/>
  <c r="AF66" i="34"/>
  <c r="AF67" i="34"/>
  <c r="AF68" i="34"/>
  <c r="AF69" i="34"/>
  <c r="AF75" i="34"/>
  <c r="AF22" i="34"/>
  <c r="AF23" i="34"/>
  <c r="AG19" i="34"/>
  <c r="AG5" i="34"/>
  <c r="AG13" i="34"/>
  <c r="AG27" i="34"/>
  <c r="AG29" i="34"/>
  <c r="AG26" i="34"/>
  <c r="AG30" i="34"/>
  <c r="AG28" i="34"/>
  <c r="AG31" i="34"/>
  <c r="AF10" i="34"/>
  <c r="AG32" i="34"/>
  <c r="AG34" i="34"/>
  <c r="AG38" i="34"/>
  <c r="AG14" i="34"/>
  <c r="AK22" i="2"/>
  <c r="AK23" i="2"/>
  <c r="AK6" i="3"/>
  <c r="AL5" i="28"/>
  <c r="AK26" i="1"/>
  <c r="AK29" i="1"/>
  <c r="AL6" i="28"/>
  <c r="AK31" i="1"/>
  <c r="AK34" i="1"/>
  <c r="AL39" i="19"/>
  <c r="AL44" i="19"/>
  <c r="AL46" i="19"/>
  <c r="AL19" i="19"/>
  <c r="AK13" i="3"/>
  <c r="AK27" i="3"/>
  <c r="AK40" i="3"/>
  <c r="AK38" i="24"/>
  <c r="AK37" i="24"/>
  <c r="AK5" i="24"/>
  <c r="AK6" i="24"/>
  <c r="AK16" i="24"/>
  <c r="AK31" i="24"/>
  <c r="AK35" i="24"/>
  <c r="AK39" i="24"/>
  <c r="AK40" i="24"/>
  <c r="AK41" i="24"/>
  <c r="AK45" i="24"/>
  <c r="AK47" i="24"/>
  <c r="AK45" i="3"/>
  <c r="AK46" i="24"/>
  <c r="AK46" i="3"/>
  <c r="AK48" i="3"/>
  <c r="AK52" i="3"/>
  <c r="AK9" i="1"/>
  <c r="AM10" i="28"/>
  <c r="AM26" i="28"/>
  <c r="AM27" i="28"/>
  <c r="AN23" i="28"/>
  <c r="AN24" i="28"/>
  <c r="AL51" i="3"/>
  <c r="AM28" i="28"/>
  <c r="AM29" i="28"/>
  <c r="AM41" i="28"/>
  <c r="AM42" i="28"/>
  <c r="AM30" i="28"/>
  <c r="AM44" i="28"/>
  <c r="AM45" i="28"/>
  <c r="AM46" i="28"/>
  <c r="AM47" i="28"/>
  <c r="AM62" i="28"/>
  <c r="AM63" i="28"/>
  <c r="AM48" i="28"/>
  <c r="AM65" i="28"/>
  <c r="AM66" i="28"/>
  <c r="AM67" i="28"/>
  <c r="AM68" i="28"/>
  <c r="AM72" i="28"/>
  <c r="AM69" i="28"/>
  <c r="AM74" i="28"/>
  <c r="AM73" i="28"/>
  <c r="AM75" i="28"/>
  <c r="AM76" i="28"/>
  <c r="AM78" i="28"/>
  <c r="AM8" i="28"/>
  <c r="AL19" i="2"/>
  <c r="AL21" i="2"/>
  <c r="AH8" i="34"/>
  <c r="AH9" i="34"/>
  <c r="AG20" i="34"/>
  <c r="AG16" i="34"/>
  <c r="AG21"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5" i="34"/>
  <c r="AG22" i="34"/>
  <c r="AG23" i="34"/>
  <c r="AH19" i="34"/>
  <c r="AH5" i="34"/>
  <c r="AH13" i="34"/>
  <c r="AH27" i="34"/>
  <c r="AH29" i="34"/>
  <c r="AH26" i="34"/>
  <c r="AH30" i="34"/>
  <c r="AH28" i="34"/>
  <c r="AH31" i="34"/>
  <c r="AG10" i="34"/>
  <c r="AH32" i="34"/>
  <c r="AH34" i="34"/>
  <c r="AH38" i="34"/>
  <c r="AH14" i="34"/>
  <c r="AL22" i="2"/>
  <c r="AL23" i="2"/>
  <c r="AL6" i="3"/>
  <c r="AM5" i="28"/>
  <c r="AL26" i="1"/>
  <c r="AL29" i="1"/>
  <c r="AM6" i="28"/>
  <c r="AL31" i="1"/>
  <c r="AL34" i="1"/>
  <c r="AM39" i="19"/>
  <c r="AM44" i="19"/>
  <c r="AM46" i="19"/>
  <c r="AM19" i="19"/>
  <c r="AL13" i="3"/>
  <c r="AL27" i="3"/>
  <c r="AL40" i="3"/>
  <c r="AL38" i="24"/>
  <c r="AL37" i="24"/>
  <c r="AL5" i="24"/>
  <c r="AL6" i="24"/>
  <c r="AL16" i="24"/>
  <c r="AL31" i="24"/>
  <c r="AL35" i="24"/>
  <c r="AL39" i="24"/>
  <c r="AL40" i="24"/>
  <c r="AL41" i="24"/>
  <c r="AL45" i="24"/>
  <c r="AL47" i="24"/>
  <c r="AL45" i="3"/>
  <c r="AL46" i="24"/>
  <c r="AL46" i="3"/>
  <c r="AL48" i="3"/>
  <c r="AL52" i="3"/>
  <c r="AL9" i="1"/>
  <c r="AN10" i="28"/>
  <c r="AN26" i="28"/>
  <c r="AN27" i="28"/>
  <c r="AO23" i="28"/>
  <c r="AO24" i="28"/>
  <c r="AM51" i="3"/>
  <c r="AN28" i="28"/>
  <c r="AN29" i="28"/>
  <c r="AN41" i="28"/>
  <c r="AN42" i="28"/>
  <c r="AN30" i="28"/>
  <c r="AN44" i="28"/>
  <c r="AN45" i="28"/>
  <c r="AN46" i="28"/>
  <c r="AN47" i="28"/>
  <c r="AN62" i="28"/>
  <c r="AN63" i="28"/>
  <c r="AN48" i="28"/>
  <c r="AN65" i="28"/>
  <c r="AN66" i="28"/>
  <c r="AN67" i="28"/>
  <c r="AN68" i="28"/>
  <c r="AN72" i="28"/>
  <c r="AN69" i="28"/>
  <c r="AN74" i="28"/>
  <c r="AN73" i="28"/>
  <c r="AN75" i="28"/>
  <c r="AN76" i="28"/>
  <c r="AN78" i="28"/>
  <c r="AN8" i="28"/>
  <c r="AM19" i="2"/>
  <c r="AM21" i="2"/>
  <c r="AI8" i="34"/>
  <c r="AI9" i="34"/>
  <c r="AH20" i="34"/>
  <c r="AH16" i="34"/>
  <c r="AH21"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5" i="34"/>
  <c r="AH22" i="34"/>
  <c r="AH23" i="34"/>
  <c r="AI19" i="34"/>
  <c r="AI5" i="34"/>
  <c r="AI13" i="34"/>
  <c r="AI27" i="34"/>
  <c r="AI29" i="34"/>
  <c r="AI26" i="34"/>
  <c r="AI30" i="34"/>
  <c r="AI28" i="34"/>
  <c r="AI31" i="34"/>
  <c r="AH10" i="34"/>
  <c r="AI32" i="34"/>
  <c r="AI34" i="34"/>
  <c r="AI38" i="34"/>
  <c r="AI14" i="34"/>
  <c r="AM22" i="2"/>
  <c r="AM23" i="2"/>
  <c r="AM6" i="3"/>
  <c r="AN5" i="28"/>
  <c r="AM26" i="1"/>
  <c r="AM29" i="1"/>
  <c r="AN6" i="28"/>
  <c r="AM31" i="1"/>
  <c r="AM34" i="1"/>
  <c r="AN39" i="19"/>
  <c r="AN44" i="19"/>
  <c r="AN46" i="19"/>
  <c r="AN19" i="19"/>
  <c r="AM13" i="3"/>
  <c r="AM27" i="3"/>
  <c r="AM40" i="3"/>
  <c r="AM38" i="24"/>
  <c r="AM37" i="24"/>
  <c r="AM5" i="24"/>
  <c r="AM6" i="24"/>
  <c r="AM16" i="24"/>
  <c r="AM31" i="24"/>
  <c r="AM35" i="24"/>
  <c r="AM39" i="24"/>
  <c r="AM40" i="24"/>
  <c r="AM41" i="24"/>
  <c r="AM45" i="24"/>
  <c r="AM47" i="24"/>
  <c r="AM45" i="3"/>
  <c r="AM46" i="24"/>
  <c r="AM46" i="3"/>
  <c r="AM48" i="3"/>
  <c r="AM52" i="3"/>
  <c r="AM9" i="1"/>
  <c r="AO10" i="28"/>
  <c r="AO26" i="28"/>
  <c r="AO27" i="28"/>
  <c r="AP23" i="28"/>
  <c r="AP24" i="28"/>
  <c r="AN51" i="3"/>
  <c r="AO28" i="28"/>
  <c r="AO29" i="28"/>
  <c r="AO41" i="28"/>
  <c r="AO42" i="28"/>
  <c r="AO30" i="28"/>
  <c r="AO44" i="28"/>
  <c r="AO45" i="28"/>
  <c r="AO46" i="28"/>
  <c r="AO47" i="28"/>
  <c r="AO62" i="28"/>
  <c r="AO63" i="28"/>
  <c r="AO48" i="28"/>
  <c r="AO65" i="28"/>
  <c r="AO66" i="28"/>
  <c r="AO67" i="28"/>
  <c r="AO68" i="28"/>
  <c r="AO72" i="28"/>
  <c r="AO69" i="28"/>
  <c r="AO74" i="28"/>
  <c r="AO73" i="28"/>
  <c r="AO75" i="28"/>
  <c r="AO76" i="28"/>
  <c r="AO78" i="28"/>
  <c r="AO8" i="28"/>
  <c r="AN19" i="2"/>
  <c r="AN21" i="2"/>
  <c r="AJ8" i="34"/>
  <c r="AJ9" i="34"/>
  <c r="AI20" i="34"/>
  <c r="AI16" i="34"/>
  <c r="AI21"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5" i="34"/>
  <c r="AI22" i="34"/>
  <c r="AI23" i="34"/>
  <c r="AJ19" i="34"/>
  <c r="AJ5" i="34"/>
  <c r="AJ13" i="34"/>
  <c r="AJ27" i="34"/>
  <c r="AJ29" i="34"/>
  <c r="AJ26" i="34"/>
  <c r="AJ30" i="34"/>
  <c r="AJ28" i="34"/>
  <c r="AJ31" i="34"/>
  <c r="AI10" i="34"/>
  <c r="AJ32" i="34"/>
  <c r="AJ34" i="34"/>
  <c r="AJ38" i="34"/>
  <c r="AJ14" i="34"/>
  <c r="AN22" i="2"/>
  <c r="AN23" i="2"/>
  <c r="AN6" i="3"/>
  <c r="AO5" i="28"/>
  <c r="AN26" i="1"/>
  <c r="AN29" i="1"/>
  <c r="AO6" i="28"/>
  <c r="AN31" i="1"/>
  <c r="AN34" i="1"/>
  <c r="AO39" i="19"/>
  <c r="AO44" i="19"/>
  <c r="AO46" i="19"/>
  <c r="AO19" i="19"/>
  <c r="AN13" i="3"/>
  <c r="AN27" i="3"/>
  <c r="AN40" i="3"/>
  <c r="AN38" i="24"/>
  <c r="AN37" i="24"/>
  <c r="AN5" i="24"/>
  <c r="AN6" i="24"/>
  <c r="AN16" i="24"/>
  <c r="AN31" i="24"/>
  <c r="AN35" i="24"/>
  <c r="AN39" i="24"/>
  <c r="AN40" i="24"/>
  <c r="AN41" i="24"/>
  <c r="AN45" i="24"/>
  <c r="AN47" i="24"/>
  <c r="AN45" i="3"/>
  <c r="AN46" i="24"/>
  <c r="AN46" i="3"/>
  <c r="AN48" i="3"/>
  <c r="AN52" i="3"/>
  <c r="AN9" i="1"/>
  <c r="AP10" i="28"/>
  <c r="AP26" i="28"/>
  <c r="AP27" i="28"/>
  <c r="AP28" i="28"/>
  <c r="AP29" i="28"/>
  <c r="AP41" i="28"/>
  <c r="AP42" i="28"/>
  <c r="AP30" i="28"/>
  <c r="AP44" i="28"/>
  <c r="AP45" i="28"/>
  <c r="AP46" i="28"/>
  <c r="AP47" i="28"/>
  <c r="AP62" i="28"/>
  <c r="AP63" i="28"/>
  <c r="AP48" i="28"/>
  <c r="AP65" i="28"/>
  <c r="AP66" i="28"/>
  <c r="AP67" i="28"/>
  <c r="AP68" i="28"/>
  <c r="AP72" i="28"/>
  <c r="AP69" i="28"/>
  <c r="AP74" i="28"/>
  <c r="AP73" i="28"/>
  <c r="AP75" i="28"/>
  <c r="AP76" i="28"/>
  <c r="AP78" i="28"/>
  <c r="AP8" i="28"/>
  <c r="AO19" i="2"/>
  <c r="AK8" i="34"/>
  <c r="AK9" i="34"/>
  <c r="AJ20" i="34"/>
  <c r="AJ16" i="34"/>
  <c r="AJ21"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5" i="34"/>
  <c r="AJ22" i="34"/>
  <c r="AJ23" i="34"/>
  <c r="AK19" i="34"/>
  <c r="AK5" i="34"/>
  <c r="AK13" i="34"/>
  <c r="AK27" i="34"/>
  <c r="AK29" i="34"/>
  <c r="AK26" i="34"/>
  <c r="AK30" i="34"/>
  <c r="AK28" i="34"/>
  <c r="AK31" i="34"/>
  <c r="AJ10" i="34"/>
  <c r="AK32" i="34"/>
  <c r="AK34" i="34"/>
  <c r="AK38" i="34"/>
  <c r="AK14" i="34"/>
  <c r="AO38" i="24"/>
  <c r="AP18" i="52"/>
  <c r="AO18" i="52"/>
  <c r="B19" i="52"/>
  <c r="B24" i="52"/>
  <c r="B26" i="52"/>
  <c r="I7" i="52"/>
  <c r="J7" i="52"/>
  <c r="K7" i="52"/>
  <c r="L7" i="52"/>
  <c r="M7" i="52"/>
  <c r="N7" i="52"/>
  <c r="O7" i="52"/>
  <c r="P7" i="52"/>
  <c r="Q7" i="52"/>
  <c r="R7" i="52"/>
  <c r="S7" i="52"/>
  <c r="T7" i="52"/>
  <c r="U7" i="52"/>
  <c r="V7" i="52"/>
  <c r="W7" i="52"/>
  <c r="X7" i="52"/>
  <c r="Y7" i="52"/>
  <c r="Z7" i="52"/>
  <c r="AA7" i="52"/>
  <c r="AB7" i="52"/>
  <c r="AC7" i="52"/>
  <c r="AD7" i="52"/>
  <c r="AE7" i="52"/>
  <c r="AF7" i="52"/>
  <c r="AG7" i="52"/>
  <c r="AH7" i="52"/>
  <c r="AI7" i="52"/>
  <c r="AJ7" i="52"/>
  <c r="AK7" i="52"/>
  <c r="AL7" i="52"/>
  <c r="AM7" i="52"/>
  <c r="AN7" i="52"/>
  <c r="AO7" i="52"/>
  <c r="AO5" i="24"/>
  <c r="AO6" i="24"/>
  <c r="AP5" i="28"/>
  <c r="AO26" i="1"/>
  <c r="AO29" i="1"/>
  <c r="AP6" i="28"/>
  <c r="AO31" i="1"/>
  <c r="AO34" i="1"/>
  <c r="AP39" i="19"/>
  <c r="AP44" i="19"/>
  <c r="AP46" i="19"/>
  <c r="AP19" i="19"/>
  <c r="AO16" i="24"/>
  <c r="AO31" i="24"/>
  <c r="AO35" i="24"/>
  <c r="AP7" i="52"/>
  <c r="B12" i="52"/>
  <c r="AO21" i="2"/>
  <c r="AO22" i="2"/>
  <c r="AO23" i="2"/>
  <c r="AO51" i="3"/>
  <c r="AO6" i="3"/>
  <c r="AO13" i="3"/>
  <c r="AO27" i="3"/>
  <c r="AO40" i="3"/>
  <c r="AO37" i="24"/>
  <c r="AO39" i="24"/>
  <c r="AO40" i="24"/>
  <c r="AO41" i="24"/>
  <c r="AO45" i="24"/>
  <c r="AO47" i="24"/>
  <c r="AO45" i="3"/>
  <c r="AO46" i="24"/>
  <c r="AO46" i="3"/>
  <c r="AO48" i="3"/>
  <c r="AO52" i="3"/>
  <c r="AO9" i="1"/>
  <c r="AO15" i="1"/>
  <c r="AO19" i="1"/>
  <c r="AO21" i="1"/>
  <c r="AN15" i="1"/>
  <c r="AN19" i="1"/>
  <c r="AN21" i="1"/>
  <c r="AO10" i="30"/>
  <c r="AO11" i="30"/>
  <c r="AO12" i="30"/>
  <c r="AP12" i="28"/>
  <c r="AO12" i="28"/>
  <c r="AP13" i="28"/>
  <c r="AO21" i="30"/>
  <c r="AO22" i="30"/>
  <c r="H5" i="14"/>
  <c r="H6" i="14"/>
  <c r="H7" i="14"/>
  <c r="H9" i="14"/>
  <c r="I4" i="14"/>
  <c r="I5" i="14"/>
  <c r="I6" i="14"/>
  <c r="I7" i="14"/>
  <c r="I9" i="14"/>
  <c r="J4" i="14"/>
  <c r="J5" i="14"/>
  <c r="J6" i="14"/>
  <c r="J7" i="14"/>
  <c r="J9" i="14"/>
  <c r="K4" i="14"/>
  <c r="K5" i="14"/>
  <c r="K6" i="14"/>
  <c r="K7" i="14"/>
  <c r="K9" i="14"/>
  <c r="L4" i="14"/>
  <c r="L5" i="14"/>
  <c r="L6" i="14"/>
  <c r="L7" i="14"/>
  <c r="L9" i="14"/>
  <c r="M4" i="14"/>
  <c r="M5" i="14"/>
  <c r="M6" i="14"/>
  <c r="M7" i="14"/>
  <c r="M9" i="14"/>
  <c r="N4" i="14"/>
  <c r="N5" i="14"/>
  <c r="N6" i="14"/>
  <c r="N7" i="14"/>
  <c r="N9" i="14"/>
  <c r="O4" i="14"/>
  <c r="O5" i="14"/>
  <c r="O6" i="14"/>
  <c r="O7" i="14"/>
  <c r="O9" i="14"/>
  <c r="P4" i="14"/>
  <c r="P5" i="14"/>
  <c r="P6" i="14"/>
  <c r="P7" i="14"/>
  <c r="P9" i="14"/>
  <c r="Q4" i="14"/>
  <c r="Q5" i="14"/>
  <c r="Q6" i="14"/>
  <c r="Q7" i="14"/>
  <c r="Q9" i="14"/>
  <c r="R4" i="14"/>
  <c r="R5" i="14"/>
  <c r="R6" i="14"/>
  <c r="R7" i="14"/>
  <c r="R9" i="14"/>
  <c r="S4" i="14"/>
  <c r="S5" i="14"/>
  <c r="S6" i="14"/>
  <c r="S7" i="14"/>
  <c r="S9" i="14"/>
  <c r="T4" i="14"/>
  <c r="T5" i="14"/>
  <c r="T6" i="14"/>
  <c r="T7" i="14"/>
  <c r="T9" i="14"/>
  <c r="U4" i="14"/>
  <c r="U5" i="14"/>
  <c r="U6" i="14"/>
  <c r="U7" i="14"/>
  <c r="U9" i="14"/>
  <c r="V4" i="14"/>
  <c r="V5" i="14"/>
  <c r="V6" i="14"/>
  <c r="V7" i="14"/>
  <c r="V9" i="14"/>
  <c r="W4" i="14"/>
  <c r="W5" i="14"/>
  <c r="W6" i="14"/>
  <c r="W7" i="14"/>
  <c r="W9" i="14"/>
  <c r="X4" i="14"/>
  <c r="X5" i="14"/>
  <c r="X6" i="14"/>
  <c r="X7" i="14"/>
  <c r="X9" i="14"/>
  <c r="Y4" i="14"/>
  <c r="Y5" i="14"/>
  <c r="Y6" i="14"/>
  <c r="Y7" i="14"/>
  <c r="Y9" i="14"/>
  <c r="Z4" i="14"/>
  <c r="Z5" i="14"/>
  <c r="Z6" i="14"/>
  <c r="Z7" i="14"/>
  <c r="Z9" i="14"/>
  <c r="AA4" i="14"/>
  <c r="AA5" i="14"/>
  <c r="AA6" i="14"/>
  <c r="AA7" i="14"/>
  <c r="AA9" i="14"/>
  <c r="AB4" i="14"/>
  <c r="AB5" i="14"/>
  <c r="AB6" i="14"/>
  <c r="AB7" i="14"/>
  <c r="AB9" i="14"/>
  <c r="AC4" i="14"/>
  <c r="AC5" i="14"/>
  <c r="AC6" i="14"/>
  <c r="AC7" i="14"/>
  <c r="AC9" i="14"/>
  <c r="AD4" i="14"/>
  <c r="AD5" i="14"/>
  <c r="AD6" i="14"/>
  <c r="AD7" i="14"/>
  <c r="AD9" i="14"/>
  <c r="AE4" i="14"/>
  <c r="AE5" i="14"/>
  <c r="AE6" i="14"/>
  <c r="AE7" i="14"/>
  <c r="AE9" i="14"/>
  <c r="AF4" i="14"/>
  <c r="AF5" i="14"/>
  <c r="AF6" i="14"/>
  <c r="AF7" i="14"/>
  <c r="AF9" i="14"/>
  <c r="AG4" i="14"/>
  <c r="AG5" i="14"/>
  <c r="AG6" i="14"/>
  <c r="AG7" i="14"/>
  <c r="AG9" i="14"/>
  <c r="AH4" i="14"/>
  <c r="AH5" i="14"/>
  <c r="AH6" i="14"/>
  <c r="AH7" i="14"/>
  <c r="AH9" i="14"/>
  <c r="AI4" i="14"/>
  <c r="AI5" i="14"/>
  <c r="AI6" i="14"/>
  <c r="AI7" i="14"/>
  <c r="AI9" i="14"/>
  <c r="AJ4" i="14"/>
  <c r="AJ5" i="14"/>
  <c r="AJ6" i="14"/>
  <c r="AJ7" i="14"/>
  <c r="AJ9" i="14"/>
  <c r="AK4" i="14"/>
  <c r="AK5" i="14"/>
  <c r="AK6" i="14"/>
  <c r="AK7" i="14"/>
  <c r="AK9" i="14"/>
  <c r="AL4" i="14"/>
  <c r="AL5" i="14"/>
  <c r="AL6" i="14"/>
  <c r="AL7" i="14"/>
  <c r="AL9" i="14"/>
  <c r="AM4" i="14"/>
  <c r="AM5" i="14"/>
  <c r="AM6" i="14"/>
  <c r="AM7" i="14"/>
  <c r="AM9" i="14"/>
  <c r="AN4" i="14"/>
  <c r="AN5" i="14"/>
  <c r="AN6" i="14"/>
  <c r="AN7" i="14"/>
  <c r="AN9" i="14"/>
  <c r="AO4" i="14"/>
  <c r="AO5" i="14"/>
  <c r="AO6" i="14"/>
  <c r="AO7" i="14"/>
  <c r="AO9" i="14"/>
  <c r="AO43" i="1"/>
  <c r="AO45" i="1"/>
  <c r="AO46" i="1"/>
  <c r="AO48" i="1"/>
  <c r="AO8" i="1"/>
  <c r="AO48" i="24"/>
  <c r="AO50" i="24"/>
  <c r="AO50" i="3"/>
  <c r="AO51" i="24"/>
  <c r="I18" i="52"/>
  <c r="I22" i="52"/>
  <c r="J18" i="52"/>
  <c r="J22" i="52"/>
  <c r="K18" i="52"/>
  <c r="K22" i="52"/>
  <c r="L18" i="52"/>
  <c r="L22" i="52"/>
  <c r="M18" i="52"/>
  <c r="M22" i="52"/>
  <c r="N18" i="52"/>
  <c r="N22" i="52"/>
  <c r="O18" i="52"/>
  <c r="O22" i="52"/>
  <c r="P18" i="52"/>
  <c r="P22" i="52"/>
  <c r="Q18" i="52"/>
  <c r="Q22" i="52"/>
  <c r="R18" i="52"/>
  <c r="R22" i="52"/>
  <c r="S18" i="52"/>
  <c r="S22" i="52"/>
  <c r="T18" i="52"/>
  <c r="T22" i="52"/>
  <c r="U18" i="52"/>
  <c r="U22" i="52"/>
  <c r="V18" i="52"/>
  <c r="V22" i="52"/>
  <c r="W18" i="52"/>
  <c r="W22" i="52"/>
  <c r="X18" i="52"/>
  <c r="X22" i="52"/>
  <c r="Y18" i="52"/>
  <c r="Y22" i="52"/>
  <c r="Z18" i="52"/>
  <c r="Z22" i="52"/>
  <c r="AA18" i="52"/>
  <c r="AA22" i="52"/>
  <c r="AB18" i="52"/>
  <c r="AB22" i="52"/>
  <c r="AC18" i="52"/>
  <c r="AC22" i="52"/>
  <c r="AD18" i="52"/>
  <c r="AD22" i="52"/>
  <c r="AE18" i="52"/>
  <c r="AE22" i="52"/>
  <c r="AF18" i="52"/>
  <c r="AF22" i="52"/>
  <c r="AG18" i="52"/>
  <c r="AG22" i="52"/>
  <c r="AH18" i="52"/>
  <c r="AH22" i="52"/>
  <c r="AI18" i="52"/>
  <c r="AI22" i="52"/>
  <c r="AJ18" i="52"/>
  <c r="AJ22" i="52"/>
  <c r="AK18" i="52"/>
  <c r="AK22" i="52"/>
  <c r="AL18" i="52"/>
  <c r="AL22" i="52"/>
  <c r="AM18" i="52"/>
  <c r="AM22" i="52"/>
  <c r="AN18" i="52"/>
  <c r="AN22" i="52"/>
  <c r="AO22" i="52"/>
  <c r="AP22" i="52"/>
  <c r="B23" i="52"/>
  <c r="AP19" i="52"/>
  <c r="AO8" i="30"/>
  <c r="AN8" i="30"/>
  <c r="AO9" i="30"/>
  <c r="AK20" i="34"/>
  <c r="AK16" i="34"/>
  <c r="AK21"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22" i="34"/>
  <c r="AK23" i="34"/>
  <c r="AK10" i="34"/>
  <c r="AK11" i="34"/>
  <c r="AO24" i="2"/>
  <c r="AK35" i="34"/>
  <c r="AK33" i="34"/>
  <c r="AJ11" i="34"/>
  <c r="AK36" i="34"/>
  <c r="AK37" i="34"/>
  <c r="AO36" i="24"/>
  <c r="AP7" i="19"/>
  <c r="AP20" i="19"/>
  <c r="AP14" i="19"/>
  <c r="AP80" i="28"/>
  <c r="AP7" i="28"/>
  <c r="AM15" i="1"/>
  <c r="AM19" i="1"/>
  <c r="AM21" i="1"/>
  <c r="AN10" i="30"/>
  <c r="AN11" i="30"/>
  <c r="AN12" i="30"/>
  <c r="AN21" i="30"/>
  <c r="AN22" i="30"/>
  <c r="AN12" i="28"/>
  <c r="AO13" i="28"/>
  <c r="AN43" i="1"/>
  <c r="AN45" i="1"/>
  <c r="AN46" i="1"/>
  <c r="AN48" i="1"/>
  <c r="AN8" i="1"/>
  <c r="AN48" i="24"/>
  <c r="AN50" i="24"/>
  <c r="AN50" i="3"/>
  <c r="AN51" i="24"/>
  <c r="AO19" i="52"/>
  <c r="AM8" i="30"/>
  <c r="AN9" i="30"/>
  <c r="AJ35" i="34"/>
  <c r="AJ33" i="34"/>
  <c r="AI11" i="34"/>
  <c r="AJ36" i="34"/>
  <c r="AJ37" i="34"/>
  <c r="AN36" i="24"/>
  <c r="AO7" i="19"/>
  <c r="AO20" i="19"/>
  <c r="AO14" i="19"/>
  <c r="AO80" i="28"/>
  <c r="AO7" i="28"/>
  <c r="AL15" i="1"/>
  <c r="AL19" i="1"/>
  <c r="AL21" i="1"/>
  <c r="AM10" i="30"/>
  <c r="AM11" i="30"/>
  <c r="AM12" i="30"/>
  <c r="AM21" i="30"/>
  <c r="AM22" i="30"/>
  <c r="AM12" i="28"/>
  <c r="AN13" i="28"/>
  <c r="AM43" i="1"/>
  <c r="AM45" i="1"/>
  <c r="AM46" i="1"/>
  <c r="AM48" i="1"/>
  <c r="AM8" i="1"/>
  <c r="AM48" i="24"/>
  <c r="AM50" i="24"/>
  <c r="AM50" i="3"/>
  <c r="AM51" i="24"/>
  <c r="AN19" i="52"/>
  <c r="AL8" i="30"/>
  <c r="AM9" i="30"/>
  <c r="AI35" i="34"/>
  <c r="AI33" i="34"/>
  <c r="AH11" i="34"/>
  <c r="AI36" i="34"/>
  <c r="AI37" i="34"/>
  <c r="AM36" i="24"/>
  <c r="AN7" i="19"/>
  <c r="AN20" i="19"/>
  <c r="AN14" i="19"/>
  <c r="AN80" i="28"/>
  <c r="AN7" i="28"/>
  <c r="AK15" i="1"/>
  <c r="AK19" i="1"/>
  <c r="AK21" i="1"/>
  <c r="AL12" i="28"/>
  <c r="AM13" i="28"/>
  <c r="AL22" i="30"/>
  <c r="AL43" i="1"/>
  <c r="AL45" i="1"/>
  <c r="AL46" i="1"/>
  <c r="AL48" i="1"/>
  <c r="AL10" i="30"/>
  <c r="AL11" i="30"/>
  <c r="AL12" i="30"/>
  <c r="AL21" i="30"/>
  <c r="AL8" i="1"/>
  <c r="AL48" i="24"/>
  <c r="AL50" i="24"/>
  <c r="AL50" i="3"/>
  <c r="AL51" i="24"/>
  <c r="AM19" i="52"/>
  <c r="AK8" i="30"/>
  <c r="AL9" i="30"/>
  <c r="AH35" i="34"/>
  <c r="AH33" i="34"/>
  <c r="AG11" i="34"/>
  <c r="AH36" i="34"/>
  <c r="AH37" i="34"/>
  <c r="AL36" i="24"/>
  <c r="AM7" i="19"/>
  <c r="AM20" i="19"/>
  <c r="AM14" i="19"/>
  <c r="AM80" i="28"/>
  <c r="AM7" i="28"/>
  <c r="AK16" i="36"/>
  <c r="AK2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6" i="36"/>
  <c r="AK22" i="36"/>
  <c r="AK23" i="36"/>
  <c r="AK10" i="36"/>
  <c r="AK11" i="36"/>
  <c r="AJ15" i="1"/>
  <c r="AJ19" i="1"/>
  <c r="AJ21" i="1"/>
  <c r="AK10" i="30"/>
  <c r="AK11" i="30"/>
  <c r="AK12" i="30"/>
  <c r="AK43" i="1"/>
  <c r="AK45" i="1"/>
  <c r="AK46" i="1"/>
  <c r="AK48" i="1"/>
  <c r="AK22" i="30"/>
  <c r="AK12" i="28"/>
  <c r="AL13" i="28"/>
  <c r="AK21" i="30"/>
  <c r="AK8" i="1"/>
  <c r="AK48" i="24"/>
  <c r="AK50" i="24"/>
  <c r="AK50" i="3"/>
  <c r="AK51" i="24"/>
  <c r="AL19" i="52"/>
  <c r="AJ8" i="30"/>
  <c r="AK9" i="30"/>
  <c r="AG35" i="34"/>
  <c r="AG33" i="34"/>
  <c r="AF11" i="34"/>
  <c r="AG36" i="34"/>
  <c r="AG37" i="34"/>
  <c r="AK36" i="24"/>
  <c r="AL7" i="19"/>
  <c r="AL20" i="19"/>
  <c r="AL14" i="19"/>
  <c r="AL80" i="28"/>
  <c r="AL7" i="28"/>
  <c r="AI15" i="1"/>
  <c r="AI19" i="1"/>
  <c r="AI21" i="1"/>
  <c r="AJ10" i="30"/>
  <c r="AJ11" i="30"/>
  <c r="AJ12" i="30"/>
  <c r="AK36" i="36"/>
  <c r="AK34" i="36"/>
  <c r="AJ11" i="36"/>
  <c r="AJ21" i="30"/>
  <c r="AJ22" i="30"/>
  <c r="AJ12" i="28"/>
  <c r="AK13" i="28"/>
  <c r="AJ43" i="1"/>
  <c r="AJ45" i="1"/>
  <c r="AJ46" i="1"/>
  <c r="AJ48" i="1"/>
  <c r="AK37" i="36"/>
  <c r="AK38" i="36"/>
  <c r="AJ8" i="1"/>
  <c r="AJ48" i="24"/>
  <c r="AJ50" i="24"/>
  <c r="AJ50" i="3"/>
  <c r="AJ51" i="24"/>
  <c r="AJ36" i="36"/>
  <c r="AJ34" i="36"/>
  <c r="AI11" i="36"/>
  <c r="AJ37" i="36"/>
  <c r="AJ38" i="36"/>
  <c r="AI8" i="30"/>
  <c r="AJ9" i="30"/>
  <c r="AK19" i="52"/>
  <c r="AF35" i="34"/>
  <c r="AF33" i="34"/>
  <c r="AE11" i="34"/>
  <c r="AJ36" i="24"/>
  <c r="AF36" i="34"/>
  <c r="AF37" i="34"/>
  <c r="AI36" i="36"/>
  <c r="AI34" i="36"/>
  <c r="AH11" i="36"/>
  <c r="AK7" i="19"/>
  <c r="AK20" i="19"/>
  <c r="AK14" i="19"/>
  <c r="AI37" i="36"/>
  <c r="AI38" i="36"/>
  <c r="AH36" i="36"/>
  <c r="AH34" i="36"/>
  <c r="AG11" i="36"/>
  <c r="AK80" i="28"/>
  <c r="AK7" i="28"/>
  <c r="AH37" i="36"/>
  <c r="AH38" i="36"/>
  <c r="AG36" i="36"/>
  <c r="AG34" i="36"/>
  <c r="AF11" i="36"/>
  <c r="AH15" i="1"/>
  <c r="AH19" i="1"/>
  <c r="AH21" i="1"/>
  <c r="AI10" i="30"/>
  <c r="AI11" i="30"/>
  <c r="AI12" i="30"/>
  <c r="AG37" i="36"/>
  <c r="AG38" i="36"/>
  <c r="AI43" i="1"/>
  <c r="AI45" i="1"/>
  <c r="AI46" i="1"/>
  <c r="AI48" i="1"/>
  <c r="AI22" i="30"/>
  <c r="AI12" i="28"/>
  <c r="AJ13" i="28"/>
  <c r="AI21" i="30"/>
  <c r="AI8" i="1"/>
  <c r="AI48" i="24"/>
  <c r="AI50" i="24"/>
  <c r="AI50" i="3"/>
  <c r="AI51" i="24"/>
  <c r="AF36" i="36"/>
  <c r="AF34" i="36"/>
  <c r="AE11" i="36"/>
  <c r="AF37" i="36"/>
  <c r="AF38" i="36"/>
  <c r="AJ19" i="52"/>
  <c r="AI36" i="24"/>
  <c r="AH8" i="30"/>
  <c r="AI9" i="30"/>
  <c r="AE36" i="36"/>
  <c r="AE34" i="36"/>
  <c r="AD11" i="36"/>
  <c r="AE35" i="34"/>
  <c r="AE33" i="34"/>
  <c r="AD11" i="34"/>
  <c r="AE36" i="34"/>
  <c r="AE37" i="34"/>
  <c r="AE37" i="36"/>
  <c r="AE38" i="36"/>
  <c r="AJ7" i="19"/>
  <c r="AJ20" i="19"/>
  <c r="AJ14" i="19"/>
  <c r="AJ80" i="28"/>
  <c r="AJ7" i="28"/>
  <c r="AG15" i="1"/>
  <c r="AG19" i="1"/>
  <c r="AG21" i="1"/>
  <c r="AH10" i="30"/>
  <c r="AH11" i="30"/>
  <c r="AH12" i="30"/>
  <c r="AH21" i="30"/>
  <c r="AH22" i="30"/>
  <c r="AH12" i="28"/>
  <c r="AI13" i="28"/>
  <c r="AH43" i="1"/>
  <c r="AH45" i="1"/>
  <c r="AH46" i="1"/>
  <c r="AH48" i="1"/>
  <c r="AH8" i="1"/>
  <c r="AH48" i="24"/>
  <c r="AH50" i="24"/>
  <c r="AH50" i="3"/>
  <c r="AH51" i="24"/>
  <c r="AI19" i="52"/>
  <c r="AG8" i="30"/>
  <c r="AH9" i="30"/>
  <c r="AD35" i="34"/>
  <c r="AD33" i="34"/>
  <c r="AC11" i="34"/>
  <c r="AH36" i="24"/>
  <c r="AD36" i="34"/>
  <c r="AD37" i="34"/>
  <c r="AI7" i="19"/>
  <c r="AI20" i="19"/>
  <c r="AI14" i="19"/>
  <c r="AI80" i="28"/>
  <c r="AI7" i="28"/>
  <c r="AF15" i="1"/>
  <c r="AF19" i="1"/>
  <c r="AF21" i="1"/>
  <c r="AG10" i="30"/>
  <c r="AG11" i="30"/>
  <c r="AG12" i="30"/>
  <c r="AG12" i="28"/>
  <c r="AH13" i="28"/>
  <c r="AG21" i="30"/>
  <c r="AG22" i="30"/>
  <c r="AG43" i="1"/>
  <c r="AG45" i="1"/>
  <c r="AG46" i="1"/>
  <c r="AG48" i="1"/>
  <c r="AG48" i="24"/>
  <c r="AG50" i="24"/>
  <c r="AG50" i="3"/>
  <c r="AG51" i="24"/>
  <c r="AG8" i="1"/>
  <c r="AH19" i="52"/>
  <c r="AF8" i="30"/>
  <c r="AG9" i="30"/>
  <c r="AC35" i="34"/>
  <c r="AC33" i="34"/>
  <c r="AB11" i="34"/>
  <c r="AC36" i="34"/>
  <c r="AC37" i="34"/>
  <c r="AG36" i="24"/>
  <c r="AH7" i="19"/>
  <c r="AH20" i="19"/>
  <c r="AH14" i="19"/>
  <c r="AH80" i="28"/>
  <c r="AH7" i="28"/>
  <c r="AE15" i="1"/>
  <c r="AE19" i="1"/>
  <c r="AE21" i="1"/>
  <c r="AF10" i="30"/>
  <c r="AF11" i="30"/>
  <c r="AF12" i="30"/>
  <c r="AF12" i="28"/>
  <c r="AG13" i="28"/>
  <c r="AF22" i="30"/>
  <c r="AF21" i="30"/>
  <c r="AF43" i="1"/>
  <c r="AF45" i="1"/>
  <c r="AF46" i="1"/>
  <c r="AF48" i="1"/>
  <c r="AF48" i="24"/>
  <c r="AF50" i="24"/>
  <c r="AF50" i="3"/>
  <c r="AF51" i="24"/>
  <c r="AF8" i="1"/>
  <c r="AG19" i="52"/>
  <c r="AE8" i="30"/>
  <c r="AF9" i="30"/>
  <c r="AB33" i="34"/>
  <c r="AB35" i="34"/>
  <c r="AB36" i="34"/>
  <c r="AB37" i="34"/>
  <c r="AA11" i="34"/>
  <c r="AF36" i="24"/>
  <c r="AG7" i="19"/>
  <c r="AG20" i="19"/>
  <c r="AG14" i="19"/>
  <c r="AG80" i="28"/>
  <c r="AG7" i="28"/>
  <c r="AD15" i="1"/>
  <c r="AD19" i="1"/>
  <c r="AD21" i="1"/>
  <c r="AE10" i="30"/>
  <c r="AE11" i="30"/>
  <c r="AE12" i="30"/>
  <c r="AE12" i="28"/>
  <c r="AF13" i="28"/>
  <c r="AE43" i="1"/>
  <c r="AE45" i="1"/>
  <c r="AE46" i="1"/>
  <c r="AE48" i="1"/>
  <c r="AE22" i="30"/>
  <c r="AE21" i="30"/>
  <c r="AE8" i="1"/>
  <c r="AE48" i="24"/>
  <c r="AE50" i="24"/>
  <c r="AE50" i="3"/>
  <c r="AE51" i="24"/>
  <c r="AF19" i="52"/>
  <c r="AD8" i="30"/>
  <c r="AE9" i="30"/>
  <c r="AA35" i="34"/>
  <c r="AA33" i="34"/>
  <c r="Z11" i="34"/>
  <c r="AA36" i="34"/>
  <c r="AA37" i="34"/>
  <c r="AE36" i="24"/>
  <c r="AF7" i="19"/>
  <c r="AF20" i="19"/>
  <c r="AF14" i="19"/>
  <c r="AF80" i="28"/>
  <c r="AF7" i="28"/>
  <c r="AC15" i="1"/>
  <c r="AC19" i="1"/>
  <c r="AC21" i="1"/>
  <c r="AD10" i="30"/>
  <c r="AD11" i="30"/>
  <c r="AD12" i="30"/>
  <c r="AD22" i="30"/>
  <c r="AD21" i="30"/>
  <c r="AD12" i="28"/>
  <c r="AE13" i="28"/>
  <c r="AD43" i="1"/>
  <c r="AD45" i="1"/>
  <c r="AD46" i="1"/>
  <c r="AD48" i="1"/>
  <c r="AD8" i="1"/>
  <c r="AD48" i="24"/>
  <c r="AD50" i="24"/>
  <c r="AD50" i="3"/>
  <c r="AD51" i="24"/>
  <c r="AE19" i="52"/>
  <c r="AC8" i="30"/>
  <c r="AD9" i="30"/>
  <c r="Z35" i="34"/>
  <c r="Z33" i="34"/>
  <c r="Y11" i="34"/>
  <c r="AD36" i="24"/>
  <c r="Z36" i="34"/>
  <c r="Z37" i="34"/>
  <c r="AE7" i="19"/>
  <c r="AE20" i="19"/>
  <c r="AE14" i="19"/>
  <c r="AE80" i="28"/>
  <c r="AE7" i="28"/>
  <c r="AB15" i="1"/>
  <c r="AB19" i="1"/>
  <c r="AB21" i="1"/>
  <c r="AC10" i="30"/>
  <c r="AC11" i="30"/>
  <c r="AC12" i="30"/>
  <c r="AC22" i="30"/>
  <c r="AC21" i="30"/>
  <c r="AC12" i="28"/>
  <c r="AD13" i="28"/>
  <c r="AC8" i="1"/>
  <c r="AC43" i="1"/>
  <c r="AC45" i="1"/>
  <c r="AC46" i="1"/>
  <c r="AC48" i="1"/>
  <c r="AC48" i="24"/>
  <c r="AC50" i="24"/>
  <c r="AC50" i="3"/>
  <c r="AC51" i="24"/>
  <c r="AD19" i="52"/>
  <c r="AB8" i="30"/>
  <c r="AC9" i="30"/>
  <c r="Y35" i="34"/>
  <c r="Y33" i="34"/>
  <c r="X11" i="34"/>
  <c r="AC36" i="24"/>
  <c r="Y36" i="34"/>
  <c r="Y37" i="34"/>
  <c r="AD7" i="19"/>
  <c r="AD20" i="19"/>
  <c r="AD14" i="19"/>
  <c r="AD80" i="28"/>
  <c r="AD7" i="28"/>
  <c r="AA15" i="1"/>
  <c r="AA19" i="1"/>
  <c r="AA21" i="1"/>
  <c r="AB10" i="30"/>
  <c r="AB11" i="30"/>
  <c r="AB12" i="30"/>
  <c r="AB21" i="30"/>
  <c r="AB22" i="30"/>
  <c r="AB12" i="28"/>
  <c r="AC13" i="28"/>
  <c r="AB43" i="1"/>
  <c r="AB45" i="1"/>
  <c r="AB46" i="1"/>
  <c r="AB48" i="1"/>
  <c r="AB8" i="1"/>
  <c r="AB48" i="24"/>
  <c r="AB50" i="24"/>
  <c r="AB50" i="3"/>
  <c r="AB51" i="24"/>
  <c r="AC19" i="52"/>
  <c r="AA8" i="30"/>
  <c r="AB9" i="30"/>
  <c r="X35" i="34"/>
  <c r="X33" i="34"/>
  <c r="W11" i="34"/>
  <c r="X36" i="34"/>
  <c r="X37" i="34"/>
  <c r="AB36" i="24"/>
  <c r="AC7" i="19"/>
  <c r="AC20" i="19"/>
  <c r="AC14" i="19"/>
  <c r="AC80" i="28"/>
  <c r="AC7" i="28"/>
  <c r="Z15" i="1"/>
  <c r="Z19" i="1"/>
  <c r="Z21" i="1"/>
  <c r="AA10" i="30"/>
  <c r="AA11" i="30"/>
  <c r="AA12" i="30"/>
  <c r="AA21" i="30"/>
  <c r="AA22" i="30"/>
  <c r="AA12" i="28"/>
  <c r="AB13" i="28"/>
  <c r="AA43" i="1"/>
  <c r="AA45" i="1"/>
  <c r="AA46" i="1"/>
  <c r="AA48" i="1"/>
  <c r="AA8" i="1"/>
  <c r="AA48" i="24"/>
  <c r="AA50" i="24"/>
  <c r="AA50" i="3"/>
  <c r="AA51" i="24"/>
  <c r="AB19" i="52"/>
  <c r="Z8" i="30"/>
  <c r="AA9" i="30"/>
  <c r="W35" i="34"/>
  <c r="W33" i="34"/>
  <c r="V11" i="34"/>
  <c r="W36" i="34"/>
  <c r="W37" i="34"/>
  <c r="AA36" i="24"/>
  <c r="AB7" i="19"/>
  <c r="AB20" i="19"/>
  <c r="AB14" i="19"/>
  <c r="AB80" i="28"/>
  <c r="AB7" i="28"/>
  <c r="Y15" i="1"/>
  <c r="Y19" i="1"/>
  <c r="Y21" i="1"/>
  <c r="Z10" i="30"/>
  <c r="Z11" i="30"/>
  <c r="Z12" i="30"/>
  <c r="Z21" i="30"/>
  <c r="Z22" i="30"/>
  <c r="Z12" i="28"/>
  <c r="AA13" i="28"/>
  <c r="Z43" i="1"/>
  <c r="Z45" i="1"/>
  <c r="Z46" i="1"/>
  <c r="Z48" i="1"/>
  <c r="Z8" i="1"/>
  <c r="Z48" i="24"/>
  <c r="Z50" i="24"/>
  <c r="Z50" i="3"/>
  <c r="Z51" i="24"/>
  <c r="AA19" i="52"/>
  <c r="Y8" i="30"/>
  <c r="Z9" i="30"/>
  <c r="V35" i="34"/>
  <c r="V33" i="34"/>
  <c r="U11" i="34"/>
  <c r="V36" i="34"/>
  <c r="V37" i="34"/>
  <c r="Z36" i="24"/>
  <c r="AA7" i="19"/>
  <c r="AA20" i="19"/>
  <c r="AA14" i="19"/>
  <c r="AA80" i="28"/>
  <c r="AA7" i="28"/>
  <c r="X15" i="1"/>
  <c r="X19" i="1"/>
  <c r="X21" i="1"/>
  <c r="Y10" i="30"/>
  <c r="Y11" i="30"/>
  <c r="Y12" i="30"/>
  <c r="Y21" i="30"/>
  <c r="Y22" i="30"/>
  <c r="Y12" i="28"/>
  <c r="Z13" i="28"/>
  <c r="Y43" i="1"/>
  <c r="Y45" i="1"/>
  <c r="Y46" i="1"/>
  <c r="Y48" i="1"/>
  <c r="Y8" i="1"/>
  <c r="Y48" i="24"/>
  <c r="Y50" i="24"/>
  <c r="Y50" i="3"/>
  <c r="Y51" i="24"/>
  <c r="Z19" i="52"/>
  <c r="X8" i="30"/>
  <c r="Y9" i="30"/>
  <c r="Y36" i="24"/>
  <c r="U35" i="34"/>
  <c r="U33" i="34"/>
  <c r="T11" i="34"/>
  <c r="U36" i="34"/>
  <c r="U37" i="34"/>
  <c r="Z7" i="19"/>
  <c r="Z20" i="19"/>
  <c r="Z14" i="19"/>
  <c r="Z80" i="28"/>
  <c r="Z7" i="28"/>
  <c r="X22" i="30"/>
  <c r="X43" i="1"/>
  <c r="X45" i="1"/>
  <c r="X46" i="1"/>
  <c r="X48" i="1"/>
  <c r="W15" i="1"/>
  <c r="W19" i="1"/>
  <c r="W21" i="1"/>
  <c r="X12" i="28"/>
  <c r="Y13" i="28"/>
  <c r="X10" i="30"/>
  <c r="X11" i="30"/>
  <c r="X12" i="30"/>
  <c r="X21" i="30"/>
  <c r="X8" i="1"/>
  <c r="X48" i="24"/>
  <c r="X50" i="24"/>
  <c r="X50" i="3"/>
  <c r="X51" i="24"/>
  <c r="Y19" i="52"/>
  <c r="W8" i="30"/>
  <c r="X9" i="30"/>
  <c r="T35" i="34"/>
  <c r="T33" i="34"/>
  <c r="S11" i="34"/>
  <c r="T36" i="34"/>
  <c r="T37" i="34"/>
  <c r="X36" i="24"/>
  <c r="Y7" i="19"/>
  <c r="Y20" i="19"/>
  <c r="Y14" i="19"/>
  <c r="Y80" i="28"/>
  <c r="Y7" i="28"/>
  <c r="V15" i="1"/>
  <c r="V19" i="1"/>
  <c r="V21" i="1"/>
  <c r="W10" i="30"/>
  <c r="W11" i="30"/>
  <c r="W12" i="30"/>
  <c r="W12" i="28"/>
  <c r="X13" i="28"/>
  <c r="W22" i="30"/>
  <c r="W21" i="30"/>
  <c r="W43" i="1"/>
  <c r="W45" i="1"/>
  <c r="W46" i="1"/>
  <c r="W48" i="1"/>
  <c r="W48" i="24"/>
  <c r="W50" i="24"/>
  <c r="W50" i="3"/>
  <c r="W51" i="24"/>
  <c r="W8" i="1"/>
  <c r="X19" i="52"/>
  <c r="V8" i="30"/>
  <c r="W9" i="30"/>
  <c r="S35" i="34"/>
  <c r="S33" i="34"/>
  <c r="R11" i="34"/>
  <c r="S36" i="34"/>
  <c r="S37" i="34"/>
  <c r="W36" i="24"/>
  <c r="X7" i="19"/>
  <c r="X20" i="19"/>
  <c r="X14" i="19"/>
  <c r="X80" i="28"/>
  <c r="X7" i="28"/>
  <c r="U15" i="1"/>
  <c r="U19" i="1"/>
  <c r="U21" i="1"/>
  <c r="V10" i="30"/>
  <c r="V11" i="30"/>
  <c r="V12" i="30"/>
  <c r="V21" i="30"/>
  <c r="V22" i="30"/>
  <c r="V12" i="28"/>
  <c r="W13" i="28"/>
  <c r="V43" i="1"/>
  <c r="V45" i="1"/>
  <c r="V46" i="1"/>
  <c r="V48" i="1"/>
  <c r="V8" i="1"/>
  <c r="V48" i="24"/>
  <c r="V50" i="24"/>
  <c r="V50" i="3"/>
  <c r="V51" i="24"/>
  <c r="W19" i="52"/>
  <c r="U8" i="30"/>
  <c r="V9" i="30"/>
  <c r="R35" i="34"/>
  <c r="R33" i="34"/>
  <c r="Q11" i="34"/>
  <c r="R36" i="34"/>
  <c r="R37" i="34"/>
  <c r="V36" i="24"/>
  <c r="W7" i="19"/>
  <c r="W20" i="19"/>
  <c r="W14" i="19"/>
  <c r="W80" i="28"/>
  <c r="W7" i="28"/>
  <c r="T15" i="1"/>
  <c r="T19" i="1"/>
  <c r="T21" i="1"/>
  <c r="U10" i="30"/>
  <c r="U11" i="30"/>
  <c r="U12" i="30"/>
  <c r="U21" i="30"/>
  <c r="U22" i="30"/>
  <c r="U12" i="28"/>
  <c r="V13" i="28"/>
  <c r="U43" i="1"/>
  <c r="U45" i="1"/>
  <c r="U46" i="1"/>
  <c r="U48" i="1"/>
  <c r="U8" i="1"/>
  <c r="U48" i="24"/>
  <c r="U50" i="24"/>
  <c r="U50" i="3"/>
  <c r="U51" i="24"/>
  <c r="V19" i="52"/>
  <c r="T8" i="30"/>
  <c r="U9" i="30"/>
  <c r="Q35" i="34"/>
  <c r="Q33" i="34"/>
  <c r="P11" i="34"/>
  <c r="Q36" i="34"/>
  <c r="Q37" i="34"/>
  <c r="U36" i="24"/>
  <c r="V7" i="19"/>
  <c r="V20" i="19"/>
  <c r="V14" i="19"/>
  <c r="V80" i="28"/>
  <c r="V7" i="28"/>
  <c r="S15" i="1"/>
  <c r="S19" i="1"/>
  <c r="S21" i="1"/>
  <c r="T10" i="30"/>
  <c r="T11" i="30"/>
  <c r="T12" i="30"/>
  <c r="T21" i="30"/>
  <c r="T22" i="30"/>
  <c r="T12" i="28"/>
  <c r="U13" i="28"/>
  <c r="T43" i="1"/>
  <c r="T45" i="1"/>
  <c r="T46" i="1"/>
  <c r="T48" i="1"/>
  <c r="T8" i="1"/>
  <c r="T48" i="24"/>
  <c r="T50" i="24"/>
  <c r="T50" i="3"/>
  <c r="T51" i="24"/>
  <c r="U19" i="52"/>
  <c r="S8" i="30"/>
  <c r="T9" i="30"/>
  <c r="P35" i="34"/>
  <c r="P33" i="34"/>
  <c r="O11" i="34"/>
  <c r="P36" i="34"/>
  <c r="P37" i="34"/>
  <c r="T36" i="24"/>
  <c r="U7" i="19"/>
  <c r="U20" i="19"/>
  <c r="U14" i="19"/>
  <c r="U80" i="28"/>
  <c r="U7" i="28"/>
  <c r="R15" i="1"/>
  <c r="R19" i="1"/>
  <c r="R21" i="1"/>
  <c r="S10" i="30"/>
  <c r="S11" i="30"/>
  <c r="S12" i="30"/>
  <c r="S21" i="30"/>
  <c r="S22" i="30"/>
  <c r="S12" i="28"/>
  <c r="T13" i="28"/>
  <c r="S43" i="1"/>
  <c r="S45" i="1"/>
  <c r="S46" i="1"/>
  <c r="S48" i="1"/>
  <c r="S8" i="1"/>
  <c r="S48" i="24"/>
  <c r="S50" i="24"/>
  <c r="S50" i="3"/>
  <c r="S51" i="24"/>
  <c r="T19" i="52"/>
  <c r="R8" i="30"/>
  <c r="S9" i="30"/>
  <c r="O35" i="34"/>
  <c r="O33" i="34"/>
  <c r="N11" i="34"/>
  <c r="O36" i="34"/>
  <c r="O37" i="34"/>
  <c r="S36" i="24"/>
  <c r="T7" i="19"/>
  <c r="T20" i="19"/>
  <c r="T14" i="19"/>
  <c r="T80" i="28"/>
  <c r="T7" i="28"/>
  <c r="Q15" i="1"/>
  <c r="Q19" i="1"/>
  <c r="Q21" i="1"/>
  <c r="R10" i="30"/>
  <c r="R11" i="30"/>
  <c r="R12" i="30"/>
  <c r="R21" i="30"/>
  <c r="R12" i="28"/>
  <c r="S13" i="28"/>
  <c r="R22" i="30"/>
  <c r="R43" i="1"/>
  <c r="R45" i="1"/>
  <c r="R46" i="1"/>
  <c r="R48" i="1"/>
  <c r="R8" i="1"/>
  <c r="R48" i="24"/>
  <c r="R50" i="24"/>
  <c r="R50" i="3"/>
  <c r="R51" i="24"/>
  <c r="S19" i="52"/>
  <c r="Q8" i="30"/>
  <c r="R9" i="30"/>
  <c r="N35" i="34"/>
  <c r="N33" i="34"/>
  <c r="M11" i="34"/>
  <c r="N36" i="34"/>
  <c r="N37" i="34"/>
  <c r="R36" i="24"/>
  <c r="S7" i="19"/>
  <c r="S20" i="19"/>
  <c r="S14" i="19"/>
  <c r="S80" i="28"/>
  <c r="S7" i="28"/>
  <c r="P15" i="1"/>
  <c r="P19" i="1"/>
  <c r="P21" i="1"/>
  <c r="Q10" i="30"/>
  <c r="Q11" i="30"/>
  <c r="Q12" i="30"/>
  <c r="Q21" i="30"/>
  <c r="Q22" i="30"/>
  <c r="Q12" i="28"/>
  <c r="R13" i="28"/>
  <c r="Q43" i="1"/>
  <c r="Q45" i="1"/>
  <c r="Q46" i="1"/>
  <c r="Q48" i="1"/>
  <c r="Q8" i="1"/>
  <c r="Q48" i="24"/>
  <c r="Q50" i="24"/>
  <c r="Q50" i="3"/>
  <c r="Q51" i="24"/>
  <c r="P8" i="30"/>
  <c r="Q9" i="30"/>
  <c r="R19" i="52"/>
  <c r="M35" i="34"/>
  <c r="M33" i="34"/>
  <c r="L11" i="34"/>
  <c r="M36" i="34"/>
  <c r="M37" i="34"/>
  <c r="Q36" i="24"/>
  <c r="R7" i="19"/>
  <c r="R20" i="19"/>
  <c r="R14" i="19"/>
  <c r="R80" i="28"/>
  <c r="R7" i="28"/>
  <c r="O15" i="1"/>
  <c r="O19" i="1"/>
  <c r="O21" i="1"/>
  <c r="P10" i="30"/>
  <c r="P11" i="30"/>
  <c r="P12" i="30"/>
  <c r="P21" i="30"/>
  <c r="P22" i="30"/>
  <c r="P12" i="28"/>
  <c r="Q13" i="28"/>
  <c r="P43" i="1"/>
  <c r="P45" i="1"/>
  <c r="P46" i="1"/>
  <c r="P48" i="1"/>
  <c r="P8" i="1"/>
  <c r="P48" i="24"/>
  <c r="P50" i="24"/>
  <c r="P50" i="3"/>
  <c r="P51" i="24"/>
  <c r="Q19" i="52"/>
  <c r="O8" i="30"/>
  <c r="P9" i="30"/>
  <c r="L35" i="34"/>
  <c r="L33" i="34"/>
  <c r="K11" i="34"/>
  <c r="L36" i="34"/>
  <c r="L37" i="34"/>
  <c r="P36" i="24"/>
  <c r="Q7" i="19"/>
  <c r="Q20" i="19"/>
  <c r="Q14" i="19"/>
  <c r="Q80" i="28"/>
  <c r="Q7" i="28"/>
  <c r="N15" i="1"/>
  <c r="N19" i="1"/>
  <c r="N21" i="1"/>
  <c r="O10" i="30"/>
  <c r="O11" i="30"/>
  <c r="O12" i="30"/>
  <c r="O12" i="28"/>
  <c r="P13" i="28"/>
  <c r="O22" i="30"/>
  <c r="O21" i="30"/>
  <c r="O43" i="1"/>
  <c r="O45" i="1"/>
  <c r="O46" i="1"/>
  <c r="O48" i="1"/>
  <c r="O8" i="1"/>
  <c r="O48" i="24"/>
  <c r="O50" i="24"/>
  <c r="O50" i="3"/>
  <c r="O51" i="24"/>
  <c r="P19" i="52"/>
  <c r="N8" i="30"/>
  <c r="O9" i="30"/>
  <c r="K35" i="34"/>
  <c r="K33" i="34"/>
  <c r="J11" i="34"/>
  <c r="O36" i="24"/>
  <c r="K36" i="34"/>
  <c r="K37" i="34"/>
  <c r="P7" i="19"/>
  <c r="P20" i="19"/>
  <c r="P14" i="19"/>
  <c r="AD36" i="36"/>
  <c r="AD34" i="36"/>
  <c r="AC11" i="36"/>
  <c r="AD37" i="36"/>
  <c r="AD38" i="36"/>
  <c r="P80" i="28"/>
  <c r="P7" i="28"/>
  <c r="AC36" i="36"/>
  <c r="AC34" i="36"/>
  <c r="AB11" i="36"/>
  <c r="AC37" i="36"/>
  <c r="AC38" i="36"/>
  <c r="M15" i="1"/>
  <c r="M19" i="1"/>
  <c r="M21" i="1"/>
  <c r="N10" i="30"/>
  <c r="N11" i="30"/>
  <c r="N12" i="30"/>
  <c r="N21" i="30"/>
  <c r="N43" i="1"/>
  <c r="N45" i="1"/>
  <c r="N46" i="1"/>
  <c r="N48" i="1"/>
  <c r="N12" i="28"/>
  <c r="O13" i="28"/>
  <c r="N22" i="30"/>
  <c r="N8" i="1"/>
  <c r="N48" i="24"/>
  <c r="N50" i="24"/>
  <c r="N50" i="3"/>
  <c r="N51" i="24"/>
  <c r="AB36" i="36"/>
  <c r="AB34" i="36"/>
  <c r="AA11" i="36"/>
  <c r="AB37" i="36"/>
  <c r="AB38" i="36"/>
  <c r="O19" i="52"/>
  <c r="M8" i="30"/>
  <c r="N9" i="30"/>
  <c r="J35" i="34"/>
  <c r="J33" i="34"/>
  <c r="I11" i="34"/>
  <c r="J36" i="34"/>
  <c r="J37" i="34"/>
  <c r="N36" i="24"/>
  <c r="AA36" i="36"/>
  <c r="AA34" i="36"/>
  <c r="Z11" i="36"/>
  <c r="AA37" i="36"/>
  <c r="AA38" i="36"/>
  <c r="O7" i="19"/>
  <c r="O20" i="19"/>
  <c r="O14" i="19"/>
  <c r="Z36" i="36"/>
  <c r="Z34" i="36"/>
  <c r="Y11" i="36"/>
  <c r="O80" i="28"/>
  <c r="O7" i="28"/>
  <c r="Z37" i="36"/>
  <c r="Z38" i="36"/>
  <c r="L15" i="1"/>
  <c r="L19" i="1"/>
  <c r="L21" i="1"/>
  <c r="M10" i="30"/>
  <c r="M11" i="30"/>
  <c r="M12" i="30"/>
  <c r="Y36" i="36"/>
  <c r="Y34" i="36"/>
  <c r="X11" i="36"/>
  <c r="M12" i="28"/>
  <c r="N13" i="28"/>
  <c r="M22" i="30"/>
  <c r="M21" i="30"/>
  <c r="Y37" i="36"/>
  <c r="Y38" i="36"/>
  <c r="M43" i="1"/>
  <c r="M45" i="1"/>
  <c r="M46" i="1"/>
  <c r="M48" i="1"/>
  <c r="M48" i="24"/>
  <c r="M50" i="24"/>
  <c r="M50" i="3"/>
  <c r="M51" i="24"/>
  <c r="M8" i="1"/>
  <c r="X36" i="36"/>
  <c r="X34" i="36"/>
  <c r="W11" i="36"/>
  <c r="N19" i="52"/>
  <c r="L8" i="30"/>
  <c r="M9" i="30"/>
  <c r="X37" i="36"/>
  <c r="X38" i="36"/>
  <c r="M36" i="24"/>
  <c r="I35" i="34"/>
  <c r="I33" i="34"/>
  <c r="H11" i="34"/>
  <c r="N7" i="19"/>
  <c r="N20" i="19"/>
  <c r="N14" i="19"/>
  <c r="I36" i="34"/>
  <c r="I37" i="34"/>
  <c r="W36" i="36"/>
  <c r="W34" i="36"/>
  <c r="V11" i="36"/>
  <c r="W37" i="36"/>
  <c r="W38" i="36"/>
  <c r="N80" i="28"/>
  <c r="N7" i="28"/>
  <c r="V36" i="36"/>
  <c r="V34" i="36"/>
  <c r="U11" i="36"/>
  <c r="V37" i="36"/>
  <c r="V38" i="36"/>
  <c r="K15" i="1"/>
  <c r="K19" i="1"/>
  <c r="K21" i="1"/>
  <c r="L10" i="30"/>
  <c r="L11" i="30"/>
  <c r="L12" i="30"/>
  <c r="L21" i="30"/>
  <c r="L22" i="30"/>
  <c r="L12" i="28"/>
  <c r="M13" i="28"/>
  <c r="L43" i="1"/>
  <c r="L45" i="1"/>
  <c r="L46" i="1"/>
  <c r="L48" i="1"/>
  <c r="L8" i="1"/>
  <c r="L48" i="24"/>
  <c r="L50" i="24"/>
  <c r="L50" i="3"/>
  <c r="L51" i="24"/>
  <c r="U36" i="36"/>
  <c r="U34" i="36"/>
  <c r="T11" i="36"/>
  <c r="U37" i="36"/>
  <c r="U38" i="36"/>
  <c r="M19" i="52"/>
  <c r="K8" i="30"/>
  <c r="L9" i="30"/>
  <c r="H35" i="34"/>
  <c r="H33" i="34"/>
  <c r="G11" i="34"/>
  <c r="T36" i="36"/>
  <c r="T34" i="36"/>
  <c r="S11" i="36"/>
  <c r="H36" i="34"/>
  <c r="H37" i="34"/>
  <c r="T37" i="36"/>
  <c r="T38" i="36"/>
  <c r="L36" i="24"/>
  <c r="M7" i="19"/>
  <c r="M20" i="19"/>
  <c r="M14" i="19"/>
  <c r="S36" i="36"/>
  <c r="S34" i="36"/>
  <c r="R11" i="36"/>
  <c r="S37" i="36"/>
  <c r="S38" i="36"/>
  <c r="M80" i="28"/>
  <c r="M7" i="28"/>
  <c r="R36" i="36"/>
  <c r="R34" i="36"/>
  <c r="Q11" i="36"/>
  <c r="R37" i="36"/>
  <c r="R38" i="36"/>
  <c r="J15" i="1"/>
  <c r="J19" i="1"/>
  <c r="J21" i="1"/>
  <c r="K10" i="30"/>
  <c r="K11" i="30"/>
  <c r="K12" i="30"/>
  <c r="K21" i="30"/>
  <c r="K22" i="30"/>
  <c r="K12" i="28"/>
  <c r="L13" i="28"/>
  <c r="K43" i="1"/>
  <c r="K45" i="1"/>
  <c r="K46" i="1"/>
  <c r="K48" i="1"/>
  <c r="K8" i="1"/>
  <c r="K48" i="24"/>
  <c r="K50" i="24"/>
  <c r="K50" i="3"/>
  <c r="K51" i="24"/>
  <c r="Q36" i="36"/>
  <c r="Q34" i="36"/>
  <c r="P11" i="36"/>
  <c r="Q37" i="36"/>
  <c r="Q38" i="36"/>
  <c r="L19" i="52"/>
  <c r="J8" i="30"/>
  <c r="K9" i="30"/>
  <c r="G35" i="34"/>
  <c r="G33" i="34"/>
  <c r="F11" i="34"/>
  <c r="P36" i="36"/>
  <c r="P34" i="36"/>
  <c r="O11" i="36"/>
  <c r="G36" i="34"/>
  <c r="G37" i="34"/>
  <c r="K36" i="24"/>
  <c r="P37" i="36"/>
  <c r="P38" i="36"/>
  <c r="L7" i="19"/>
  <c r="L20" i="19"/>
  <c r="L14" i="19"/>
  <c r="O36" i="36"/>
  <c r="O34" i="36"/>
  <c r="N11" i="36"/>
  <c r="L80" i="28"/>
  <c r="L7" i="28"/>
  <c r="O37" i="36"/>
  <c r="O38" i="36"/>
  <c r="N36" i="36"/>
  <c r="N34" i="36"/>
  <c r="M11" i="36"/>
  <c r="I15" i="1"/>
  <c r="I19" i="1"/>
  <c r="I21" i="1"/>
  <c r="J10" i="30"/>
  <c r="J11" i="30"/>
  <c r="J12" i="30"/>
  <c r="J21" i="30"/>
  <c r="J22" i="30"/>
  <c r="J12" i="28"/>
  <c r="K13" i="28"/>
  <c r="J43" i="1"/>
  <c r="J45" i="1"/>
  <c r="J46" i="1"/>
  <c r="J48" i="1"/>
  <c r="N37" i="36"/>
  <c r="N38" i="36"/>
  <c r="J8" i="1"/>
  <c r="J48" i="24"/>
  <c r="J50" i="24"/>
  <c r="J50" i="3"/>
  <c r="J51" i="24"/>
  <c r="M36" i="36"/>
  <c r="M34" i="36"/>
  <c r="L11" i="36"/>
  <c r="K19" i="52"/>
  <c r="I8" i="30"/>
  <c r="J9" i="30"/>
  <c r="M37" i="36"/>
  <c r="M38" i="36"/>
  <c r="J36" i="24"/>
  <c r="F35" i="34"/>
  <c r="F33" i="34"/>
  <c r="E11" i="34"/>
  <c r="F36" i="34"/>
  <c r="F37" i="34"/>
  <c r="K7" i="19"/>
  <c r="K20" i="19"/>
  <c r="K14" i="19"/>
  <c r="L36" i="36"/>
  <c r="L34" i="36"/>
  <c r="K11" i="36"/>
  <c r="L37" i="36"/>
  <c r="L38" i="36"/>
  <c r="K80" i="28"/>
  <c r="K7" i="28"/>
  <c r="K36" i="36"/>
  <c r="K34" i="36"/>
  <c r="J11" i="36"/>
  <c r="K37" i="36"/>
  <c r="K38" i="36"/>
  <c r="H15" i="1"/>
  <c r="H21" i="1"/>
  <c r="I10" i="30"/>
  <c r="I11" i="30"/>
  <c r="I12" i="30"/>
  <c r="I21" i="30"/>
  <c r="I22" i="30"/>
  <c r="I12" i="28"/>
  <c r="J13" i="28"/>
  <c r="I43" i="1"/>
  <c r="I45" i="1"/>
  <c r="I46" i="1"/>
  <c r="I48" i="1"/>
  <c r="I8" i="1"/>
  <c r="I48" i="24"/>
  <c r="I50" i="24"/>
  <c r="I50" i="3"/>
  <c r="I51" i="24"/>
  <c r="J36" i="36"/>
  <c r="J34" i="36"/>
  <c r="I11" i="36"/>
  <c r="J37" i="36"/>
  <c r="J38" i="36"/>
  <c r="J19" i="52"/>
  <c r="H8" i="30"/>
  <c r="I9" i="30"/>
  <c r="E35" i="34"/>
  <c r="E33" i="34"/>
  <c r="D11" i="34"/>
  <c r="I36" i="36"/>
  <c r="I34" i="36"/>
  <c r="H11" i="36"/>
  <c r="I36" i="24"/>
  <c r="E36" i="34"/>
  <c r="E37" i="34"/>
  <c r="I37" i="36"/>
  <c r="I38" i="36"/>
  <c r="J7" i="19"/>
  <c r="J20" i="19"/>
  <c r="J14" i="19"/>
  <c r="H36" i="36"/>
  <c r="H34" i="36"/>
  <c r="G11" i="36"/>
  <c r="H37" i="36"/>
  <c r="H38" i="36"/>
  <c r="J80" i="28"/>
  <c r="J7" i="28"/>
  <c r="G36" i="36"/>
  <c r="G34" i="36"/>
  <c r="F11" i="36"/>
  <c r="G37" i="36"/>
  <c r="G38" i="36"/>
  <c r="F36" i="36"/>
  <c r="F34" i="36"/>
  <c r="E11" i="36"/>
  <c r="F37" i="36"/>
  <c r="F38" i="36"/>
  <c r="H10" i="30"/>
  <c r="H11" i="30"/>
  <c r="H12" i="30"/>
  <c r="H21" i="30"/>
  <c r="H22" i="30"/>
  <c r="H43" i="1"/>
  <c r="H45" i="1"/>
  <c r="H46" i="1"/>
  <c r="H48" i="1"/>
  <c r="H8" i="1"/>
  <c r="E36" i="36"/>
  <c r="E34" i="36"/>
  <c r="D11" i="36"/>
  <c r="E37" i="36"/>
  <c r="E38" i="36"/>
  <c r="H48" i="24"/>
  <c r="H50" i="24"/>
  <c r="H50" i="3"/>
  <c r="H51" i="24"/>
  <c r="H9" i="30"/>
  <c r="I20" i="19"/>
  <c r="I14" i="19"/>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B18" i="50"/>
  <c r="B3" i="48"/>
  <c r="I9" i="52"/>
  <c r="I10" i="52"/>
  <c r="J9" i="52"/>
  <c r="J10" i="52"/>
  <c r="K9" i="52"/>
  <c r="K10" i="52"/>
  <c r="L9" i="52"/>
  <c r="L10" i="52"/>
  <c r="M9" i="52"/>
  <c r="M10" i="52"/>
  <c r="N9" i="52"/>
  <c r="N10" i="52"/>
  <c r="O9" i="52"/>
  <c r="O10" i="52"/>
  <c r="P9" i="52"/>
  <c r="P10" i="52"/>
  <c r="Q9" i="52"/>
  <c r="Q10" i="52"/>
  <c r="R9" i="52"/>
  <c r="R10" i="52"/>
  <c r="S9" i="52"/>
  <c r="S10" i="52"/>
  <c r="T9" i="52"/>
  <c r="T10" i="52"/>
  <c r="U9" i="52"/>
  <c r="U10" i="52"/>
  <c r="V9" i="52"/>
  <c r="V10" i="52"/>
  <c r="W9" i="52"/>
  <c r="W10" i="52"/>
  <c r="X9" i="52"/>
  <c r="X10" i="52"/>
  <c r="Y9" i="52"/>
  <c r="Y10" i="52"/>
  <c r="Z9" i="52"/>
  <c r="Z10" i="52"/>
  <c r="AA9" i="52"/>
  <c r="AA10" i="52"/>
  <c r="AB9" i="52"/>
  <c r="AB10" i="52"/>
  <c r="AC9" i="52"/>
  <c r="AC10" i="52"/>
  <c r="AD9" i="52"/>
  <c r="AD10" i="52"/>
  <c r="AE9" i="52"/>
  <c r="AE10" i="52"/>
  <c r="AF9" i="52"/>
  <c r="AF10" i="52"/>
  <c r="AG9" i="52"/>
  <c r="AG10" i="52"/>
  <c r="AH9" i="52"/>
  <c r="AH10" i="52"/>
  <c r="AI9" i="52"/>
  <c r="AI10" i="52"/>
  <c r="AJ9" i="52"/>
  <c r="AJ10" i="52"/>
  <c r="AK9" i="52"/>
  <c r="AK10" i="52"/>
  <c r="AL9" i="52"/>
  <c r="AL10" i="52"/>
  <c r="AM9" i="52"/>
  <c r="AM10" i="52"/>
  <c r="AN9" i="52"/>
  <c r="AN10" i="52"/>
  <c r="AO9" i="52"/>
  <c r="AO10" i="52"/>
  <c r="AP9" i="52"/>
  <c r="AP10" i="52"/>
  <c r="B11" i="52"/>
  <c r="B14" i="52"/>
  <c r="B13" i="52"/>
  <c r="B15" i="52"/>
  <c r="B16" i="52"/>
  <c r="B29" i="52"/>
  <c r="B33" i="52"/>
  <c r="B36" i="52"/>
  <c r="AR55" i="54"/>
  <c r="AR37" i="54"/>
  <c r="AQ15" i="54"/>
  <c r="AR73" i="54"/>
  <c r="BG55" i="54"/>
  <c r="BG37" i="54"/>
  <c r="BG73" i="54"/>
  <c r="AV40" i="19"/>
  <c r="AV22" i="19"/>
  <c r="AV58" i="19"/>
  <c r="F42" i="52"/>
  <c r="AV40" i="10"/>
  <c r="AZ41" i="10"/>
  <c r="AI5" i="55"/>
  <c r="F17" i="48"/>
  <c r="B11" i="48"/>
  <c r="BW94" i="54"/>
  <c r="BX111" i="54"/>
  <c r="BX129" i="54"/>
  <c r="CL129" i="54"/>
  <c r="CL111" i="54"/>
  <c r="CL147" i="54"/>
  <c r="BX147" i="54"/>
  <c r="C4" i="55"/>
  <c r="R38" i="55"/>
  <c r="AH55" i="55"/>
  <c r="AH38" i="55"/>
  <c r="AH21" i="55"/>
  <c r="AM5" i="55"/>
  <c r="V5" i="55"/>
</calcChain>
</file>

<file path=xl/sharedStrings.xml><?xml version="1.0" encoding="utf-8"?>
<sst xmlns="http://schemas.openxmlformats.org/spreadsheetml/2006/main" count="2220" uniqueCount="763">
  <si>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</si>
  <si>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</si>
  <si>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</si>
  <si>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</si>
  <si>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</si>
  <si>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</si>
  <si>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</si>
  <si>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</si>
  <si>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</si>
  <si>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</si>
  <si>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</si>
  <si>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</si>
  <si>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</si>
  <si>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</si>
  <si>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</si>
  <si>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</si>
  <si>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</si>
  <si>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</si>
  <si>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</si>
  <si>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</si>
  <si>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</si>
  <si>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</si>
  <si>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</si>
  <si>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</si>
  <si>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</si>
  <si>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</si>
  <si>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</si>
  <si>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</si>
  <si>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</si>
  <si>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</si>
  <si>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</si>
  <si>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</si>
  <si>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</si>
  <si>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</si>
  <si>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</si>
  <si>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</si>
  <si>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</si>
  <si>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</si>
  <si>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</si>
  <si>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</si>
  <si>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</si>
  <si>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</si>
  <si>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</si>
  <si>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</si>
  <si>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</si>
  <si>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</si>
  <si>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</si>
  <si>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</si>
  <si>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</si>
  <si>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</si>
  <si>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</si>
  <si>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</si>
  <si>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</si>
  <si>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</si>
  <si>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</si>
  <si>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</si>
  <si>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</si>
  <si>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</si>
  <si>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</si>
  <si>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</si>
  <si>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</si>
  <si>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</si>
  <si>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</si>
  <si>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</si>
  <si>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</si>
  <si>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</si>
  <si>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</si>
  <si>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</si>
  <si>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</si>
  <si>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</si>
  <si>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</si>
  <si>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</si>
  <si>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</si>
  <si>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</si>
  <si>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</si>
  <si>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</si>
  <si>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</si>
  <si>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</si>
  <si>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</si>
  <si>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</si>
  <si>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</si>
  <si>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</si>
  <si>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</si>
  <si>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</si>
  <si>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</si>
  <si>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</si>
  <si>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</si>
  <si>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</si>
  <si>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</si>
  <si>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</si>
  <si>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</si>
  <si>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</si>
  <si>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</si>
  <si>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</si>
  <si>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</si>
  <si>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</si>
  <si>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</si>
  <si>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</si>
  <si>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</si>
  <si>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</si>
  <si>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</si>
  <si>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</si>
  <si>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</si>
  <si>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</si>
  <si>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</si>
  <si>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</si>
  <si>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</si>
  <si>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</si>
  <si>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</si>
  <si>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</si>
  <si>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</si>
  <si>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</si>
  <si>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</si>
  <si>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</si>
  <si>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</si>
  <si>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</si>
  <si>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</si>
  <si>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</si>
  <si>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</si>
  <si>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</si>
  <si>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</si>
  <si>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</si>
  <si>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</si>
  <si>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</si>
  <si>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</si>
  <si>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</si>
  <si>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</si>
  <si>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</si>
  <si>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</si>
  <si>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</si>
  <si>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</si>
  <si>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</si>
  <si>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</si>
  <si>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</si>
  <si>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</si>
  <si>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</si>
  <si>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</si>
  <si>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</si>
  <si>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</si>
  <si>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</si>
  <si>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</si>
  <si>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</si>
  <si>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</si>
  <si>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</si>
  <si>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</si>
  <si>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</si>
  <si>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</si>
  <si>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</si>
  <si>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</si>
  <si>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</si>
  <si>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</si>
  <si>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</si>
  <si>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</si>
  <si>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</si>
  <si>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</si>
  <si>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</si>
  <si>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</si>
  <si>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</si>
  <si>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</si>
  <si>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</si>
  <si>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</si>
  <si>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</si>
  <si>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</si>
  <si>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</si>
  <si>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</si>
  <si>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</si>
  <si>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</si>
  <si>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</si>
  <si>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</si>
  <si>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</si>
  <si>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</si>
  <si>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</si>
  <si>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</si>
  <si>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</si>
  <si>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</si>
  <si>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</si>
  <si>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</si>
  <si>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</si>
  <si>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</si>
  <si>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</si>
  <si>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</si>
  <si>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</si>
  <si>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</si>
  <si>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</si>
  <si>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</si>
  <si>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</si>
  <si>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</si>
  <si>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</si>
  <si>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</si>
  <si>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</si>
  <si>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</si>
  <si>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</si>
  <si>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</si>
  <si>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</si>
  <si>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</si>
  <si>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</si>
  <si>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</si>
  <si>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</si>
  <si>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</si>
  <si>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</si>
  <si>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</si>
  <si>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</si>
  <si>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</si>
  <si>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</si>
  <si>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</si>
  <si>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</si>
  <si>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</si>
  <si>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</si>
  <si>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</si>
  <si>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</si>
  <si>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</si>
  <si>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</si>
  <si>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</si>
  <si>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</si>
  <si>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</si>
  <si>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</si>
  <si>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</si>
  <si>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</si>
  <si>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</si>
  <si>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</si>
  <si>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</si>
  <si>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</si>
  <si>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</si>
  <si>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</si>
  <si>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</si>
  <si>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</si>
  <si>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</si>
  <si>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</si>
  <si>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</si>
  <si>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</si>
  <si>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</si>
  <si>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</si>
  <si>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</si>
  <si>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</si>
  <si>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</si>
  <si>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</si>
  <si>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</si>
  <si>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</si>
  <si>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</si>
  <si>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</si>
  <si>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</si>
  <si>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</si>
  <si>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</si>
  <si>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</si>
  <si>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</si>
  <si>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</si>
  <si>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</si>
  <si>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</si>
  <si>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</si>
  <si>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</si>
  <si>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</si>
  <si>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</si>
  <si>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</si>
  <si>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</si>
  <si>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</si>
  <si>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</si>
  <si>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</si>
  <si>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</si>
  <si>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</si>
  <si>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</si>
  <si>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</si>
  <si>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</si>
  <si>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</si>
  <si>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</si>
  <si>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</si>
  <si>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</si>
  <si>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</si>
  <si>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</si>
  <si>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</si>
  <si>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</si>
  <si>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</si>
  <si>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</si>
  <si>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</si>
  <si>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</si>
  <si>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</si>
  <si>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</si>
  <si>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</si>
  <si>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</si>
  <si>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</si>
  <si>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</si>
  <si>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</si>
  <si>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</si>
  <si>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</si>
  <si>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</si>
  <si>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</si>
  <si>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</si>
  <si>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</si>
  <si>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</si>
  <si>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</si>
  <si>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</si>
  <si>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</si>
  <si>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</si>
  <si>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</si>
  <si>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</si>
  <si>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</si>
  <si>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</si>
  <si>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</si>
  <si>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</si>
  <si>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</si>
  <si>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</si>
  <si>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</si>
  <si>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</si>
  <si>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</si>
  <si>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</si>
  <si>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</si>
  <si>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</si>
  <si>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</si>
  <si>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</si>
  <si>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</si>
  <si>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</si>
  <si>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</si>
  <si>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</si>
  <si>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</si>
  <si>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</si>
  <si>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</si>
  <si>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</si>
  <si>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</si>
  <si>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</si>
  <si>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</si>
  <si>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</si>
  <si>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</si>
  <si>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</si>
  <si>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</si>
  <si>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</si>
  <si>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</si>
  <si>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</si>
  <si>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</si>
  <si>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</si>
  <si>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</si>
  <si>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</si>
  <si>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</si>
  <si>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</si>
  <si>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</si>
  <si>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</si>
  <si>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</si>
  <si>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</si>
  <si>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</si>
  <si>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</si>
  <si>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</si>
  <si>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</si>
  <si>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</si>
  <si>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</si>
  <si>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</si>
  <si>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</si>
  <si>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</si>
  <si>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</si>
  <si>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</si>
  <si>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</si>
  <si>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</si>
  <si>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</si>
  <si>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</si>
  <si>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</si>
  <si>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</si>
  <si>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</si>
  <si>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</si>
  <si>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</si>
  <si>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</si>
  <si>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</si>
  <si>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</si>
  <si>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</si>
  <si>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</si>
  <si>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</si>
  <si>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</si>
  <si>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</si>
  <si>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</si>
  <si>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</si>
  <si>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</si>
  <si>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</si>
  <si>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</si>
  <si>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</si>
  <si>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</si>
  <si>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</si>
  <si>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</si>
  <si>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</si>
  <si>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</si>
  <si>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</si>
  <si>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</si>
  <si>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</si>
  <si>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</si>
  <si>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</si>
  <si>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</si>
  <si>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</si>
  <si>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</si>
  <si>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</si>
  <si>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</si>
  <si>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</si>
  <si>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</si>
  <si>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</si>
  <si>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</si>
  <si>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</si>
  <si>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</si>
  <si>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</si>
  <si>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</si>
  <si>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</si>
  <si>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</si>
  <si>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</si>
  <si>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</si>
  <si>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</si>
  <si>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</si>
  <si>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</si>
  <si>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</si>
  <si>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</si>
  <si>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</si>
  <si>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</si>
  <si>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</si>
  <si>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</si>
  <si>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</si>
  <si>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</si>
  <si>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</si>
  <si>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</si>
  <si>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</si>
  <si>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</si>
  <si>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</si>
  <si>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</si>
  <si>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</si>
  <si>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</si>
  <si>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</si>
  <si>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</si>
  <si>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</si>
  <si>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</si>
  <si>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</si>
  <si>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</si>
  <si>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</si>
  <si>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</si>
  <si>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</si>
  <si>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</si>
  <si>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</si>
  <si>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</si>
  <si>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</si>
  <si>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</si>
  <si>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</si>
  <si>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</si>
  <si>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</si>
  <si>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</si>
  <si>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</si>
  <si>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</si>
  <si>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</si>
  <si>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</si>
  <si>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</si>
  <si>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</si>
  <si>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</si>
  <si>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</si>
  <si>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</si>
  <si>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</si>
  <si>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</si>
  <si>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</si>
  <si>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</si>
  <si>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</si>
  <si>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</si>
  <si>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</si>
  <si>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</si>
  <si>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</si>
  <si>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</si>
  <si>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</si>
  <si>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</si>
  <si>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</si>
  <si>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</si>
  <si>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</si>
  <si>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</si>
  <si>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</si>
  <si>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</si>
  <si>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</si>
  <si>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</si>
  <si>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</si>
  <si>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</si>
  <si>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</si>
  <si>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</si>
  <si>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</si>
  <si>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</si>
  <si>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</si>
  <si>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</si>
  <si>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</si>
  <si>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</si>
  <si>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</si>
  <si>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</si>
  <si>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</si>
  <si>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</si>
  <si>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</si>
  <si>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</si>
  <si>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</si>
  <si>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</si>
  <si>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</si>
  <si>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</si>
  <si>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</si>
  <si>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</si>
  <si>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</si>
  <si>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</si>
  <si>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</si>
  <si>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</si>
  <si>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</si>
  <si>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</si>
  <si>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</si>
  <si>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</si>
  <si>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</si>
  <si>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</si>
  <si>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</si>
  <si>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</si>
  <si>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</si>
  <si>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</si>
  <si>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</si>
  <si>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</si>
  <si>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</si>
  <si>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</si>
  <si>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</si>
  <si>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</si>
  <si>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</si>
  <si>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</si>
  <si>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</si>
  <si>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</si>
  <si>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</si>
  <si>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</si>
  <si>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</si>
  <si>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</si>
  <si>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</si>
  <si>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</si>
  <si>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</si>
  <si>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</si>
  <si>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</si>
  <si>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</si>
  <si>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</si>
  <si>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</si>
  <si>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</si>
  <si>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</si>
  <si>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</si>
  <si>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</si>
  <si>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</si>
  <si>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</si>
  <si>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</si>
  <si>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</si>
  <si>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</si>
  <si>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</si>
  <si>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</si>
  <si>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</si>
  <si>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</si>
  <si>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</si>
  <si>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</si>
  <si>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</si>
  <si>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</si>
  <si>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</si>
  <si>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</si>
  <si>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</si>
  <si>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</si>
  <si>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</si>
  <si>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</si>
  <si>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</si>
  <si>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</si>
  <si>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</si>
  <si>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</si>
  <si>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</si>
  <si>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</si>
  <si>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</si>
  <si>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</si>
  <si>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</si>
  <si>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</si>
  <si>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</si>
  <si>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</si>
  <si>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</si>
  <si>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</si>
  <si>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</si>
  <si>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</si>
  <si>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</si>
  <si>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</si>
  <si>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</si>
  <si>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</si>
  <si>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</si>
  <si>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</si>
  <si>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</si>
  <si>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</si>
  <si>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</si>
  <si>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</si>
  <si>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</si>
  <si>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</si>
  <si>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</si>
  <si>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</si>
  <si>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</si>
  <si>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</si>
  <si>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</si>
  <si>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</si>
  <si>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</si>
  <si>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</si>
  <si>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</si>
  <si>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</si>
  <si>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</si>
  <si>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</si>
  <si>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</si>
  <si>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</si>
  <si>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</si>
  <si>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</si>
  <si>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</si>
  <si>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</si>
  <si>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</si>
  <si>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</si>
  <si>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</si>
  <si>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</si>
  <si>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</si>
  <si>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</si>
  <si>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</si>
  <si>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</si>
  <si>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</si>
  <si>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</si>
  <si>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</si>
  <si>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</si>
  <si>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</si>
  <si>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</si>
  <si>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</si>
  <si>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</si>
  <si>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</si>
  <si>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</si>
  <si>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</si>
  <si>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</si>
  <si>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</si>
  <si>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</si>
  <si>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</si>
  <si>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</si>
  <si>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</si>
  <si>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</si>
  <si>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</si>
  <si>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</si>
  <si>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</si>
  <si>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</si>
  <si>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</si>
  <si>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</si>
  <si>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</si>
  <si>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</si>
  <si>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</si>
  <si>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</si>
  <si>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RMBS</t>
  </si>
  <si>
    <t>SMTC</t>
  </si>
  <si>
    <t>VSH</t>
  </si>
  <si>
    <t>CY</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</si>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</sst>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3">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90" fillId="0" borderId="0" xfId="22" applyFont="1" applyFill="1" applyBorder="1" applyAlignment="1">
      <alignment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31" fillId="0" borderId="1" xfId="0" applyFont="1" applyBorder="1" applyAlignment="1">
      <alignment horizontal="center"/>
    </xf>
    <xf numFmtId="0" fontId="31" fillId="0" borderId="20" xfId="0" applyFont="1" applyBorder="1" applyAlignment="1">
      <alignment horizontal="center"/>
    </xf>
    <xf numFmtId="0" fontId="0" fillId="0" borderId="1" xfId="0" applyFont="1" applyBorder="1" applyAlignment="1">
      <alignment horizontal="center"/>
    </xf>
    <xf numFmtId="0" fontId="0" fillId="0" borderId="20" xfId="0" applyFont="1" applyBorder="1" applyAlignment="1">
      <alignment horizontal="center"/>
    </xf>
    <xf numFmtId="0" fontId="0" fillId="0" borderId="3" xfId="0" applyFont="1" applyBorder="1" applyAlignment="1">
      <alignment horizontal="center"/>
    </xf>
    <xf numFmtId="0" fontId="0"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31" fillId="0" borderId="29"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4" fillId="0" borderId="3" xfId="0" applyFont="1" applyBorder="1" applyAlignment="1">
      <alignment horizontal="center"/>
    </xf>
    <xf numFmtId="0" fontId="4" fillId="0" borderId="35" xfId="0" applyFont="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16" fillId="6" borderId="16" xfId="0" applyFont="1" applyFill="1" applyBorder="1" applyAlignment="1">
      <alignment horizontal="center" vertical="center"/>
    </xf>
    <xf numFmtId="0" fontId="88" fillId="0" borderId="0" xfId="0" applyFont="1" applyFill="1" applyBorder="1" applyAlignment="1">
      <alignment horizontal="center" vertical="center" wrapText="1"/>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cellXfs>
  <cellStyles count="23">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4003675</xdr:colOff>
      <xdr:row>1</xdr:row>
      <xdr:rowOff>66675</xdr:rowOff>
    </xdr:from>
    <xdr:to>
      <xdr:col>5</xdr:col>
      <xdr:colOff>1518450</xdr:colOff>
      <xdr:row>11</xdr:row>
      <xdr:rowOff>165100</xdr:rowOff>
    </xdr:to>
    <xdr:pic>
      <xdr:nvPicPr>
        <xdr:cNvPr id="3" name="Picture 2">
          <a:extLst>
            <a:ext uri="{FF2B5EF4-FFF2-40B4-BE49-F238E27FC236}">
              <a16:creationId xmlns:a16="http://schemas.microsoft.com/office/drawing/2014/main" id="{6AF15016-F436-4D34-8020-B7866F1304D7}"/>
            </a:ext>
          </a:extLst>
        </xdr:cNvPr>
        <xdr:cNvPicPr>
          <a:picLocks noChangeAspect="1"/>
        </xdr:cNvPicPr>
      </xdr:nvPicPr>
      <xdr:blipFill>
        <a:blip xmlns:r="http://schemas.openxmlformats.org/officeDocument/2006/relationships" r:embed="rId1"/>
        <a:stretch>
          <a:fillRect/>
        </a:stretch>
      </xdr:blipFill>
      <xdr:spPr>
        <a:xfrm>
          <a:off x="4841875" y="279400"/>
          <a:ext cx="3090075" cy="2130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allstreetoasis.com/courses"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course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wso-elite-modeling-package-overview" TargetMode="External"/><Relationship Id="rId11" Type="http://schemas.openxmlformats.org/officeDocument/2006/relationships/hyperlink" Target="https://www.wallstreetoasis.com/gmat-pill-promo-code-333-off-gmat-prep-discount"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wall-street-mentors-finance-mock-interview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best-resume-review-service-finance-pros-help-your-c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H27"/>
  <sheetViews>
    <sheetView showGridLines="0" tabSelected="1" workbookViewId="0">
      <selection activeCell="F11" sqref="F11"/>
    </sheetView>
  </sheetViews>
  <sheetFormatPr defaultColWidth="10.83203125" defaultRowHeight="16" x14ac:dyDescent="0.8"/>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6.75" thickBot="1" x14ac:dyDescent="0.95"/>
    <row r="2" spans="2:8" x14ac:dyDescent="0.8">
      <c r="B2" s="1625"/>
      <c r="C2" s="1626"/>
      <c r="D2" s="1626"/>
      <c r="E2" s="1626"/>
      <c r="F2" s="1626"/>
      <c r="G2" s="1626"/>
      <c r="H2" s="1627"/>
    </row>
    <row r="3" spans="2:8" x14ac:dyDescent="0.8">
      <c r="B3" s="265"/>
      <c r="C3" s="166"/>
      <c r="D3" s="166"/>
      <c r="E3" s="166"/>
      <c r="F3" s="166"/>
      <c r="G3" s="166"/>
      <c r="H3" s="1628"/>
    </row>
    <row r="4" spans="2:8" x14ac:dyDescent="0.8">
      <c r="B4" s="265"/>
      <c r="C4" s="166"/>
      <c r="D4" s="166"/>
      <c r="E4" s="166"/>
      <c r="F4" s="166"/>
      <c r="G4" s="166"/>
      <c r="H4" s="1628"/>
    </row>
    <row r="5" spans="2:8" x14ac:dyDescent="0.8">
      <c r="B5" s="265"/>
      <c r="C5" s="166"/>
      <c r="D5" s="166"/>
      <c r="E5" s="166"/>
      <c r="F5" s="166"/>
      <c r="G5" s="166"/>
      <c r="H5" s="1628"/>
    </row>
    <row r="6" spans="2:8" x14ac:dyDescent="0.8">
      <c r="B6" s="265"/>
      <c r="C6" s="166"/>
      <c r="D6" s="166"/>
      <c r="E6" s="166"/>
      <c r="F6" s="166"/>
      <c r="G6" s="166"/>
      <c r="H6" s="1628"/>
    </row>
    <row r="7" spans="2:8" x14ac:dyDescent="0.8">
      <c r="B7" s="265"/>
      <c r="C7" s="166"/>
      <c r="D7" s="166"/>
      <c r="E7" s="166"/>
      <c r="F7" s="166"/>
      <c r="G7" s="166"/>
      <c r="H7" s="1628"/>
    </row>
    <row r="8" spans="2:8" x14ac:dyDescent="0.8">
      <c r="B8" s="265"/>
      <c r="C8" s="166"/>
      <c r="D8" s="166"/>
      <c r="E8" s="166"/>
      <c r="F8" s="166"/>
      <c r="G8" s="166"/>
      <c r="H8" s="1628"/>
    </row>
    <row r="9" spans="2:8" x14ac:dyDescent="0.8">
      <c r="B9" s="265"/>
      <c r="C9" s="166"/>
      <c r="D9" s="166"/>
      <c r="E9" s="166"/>
      <c r="F9" s="166"/>
      <c r="G9" s="166"/>
      <c r="H9" s="1628"/>
    </row>
    <row r="10" spans="2:8" x14ac:dyDescent="0.8">
      <c r="B10" s="265"/>
      <c r="C10" s="166"/>
      <c r="D10" s="166"/>
      <c r="E10" s="166"/>
      <c r="F10" s="166"/>
      <c r="G10" s="166"/>
      <c r="H10" s="1628"/>
    </row>
    <row r="11" spans="2:8" x14ac:dyDescent="0.8">
      <c r="B11" s="265"/>
      <c r="C11" s="166"/>
      <c r="D11" s="166"/>
      <c r="E11" s="166"/>
      <c r="F11" s="166"/>
      <c r="G11" s="166"/>
      <c r="H11" s="1628"/>
    </row>
    <row r="12" spans="2:8" x14ac:dyDescent="0.8">
      <c r="B12" s="265"/>
      <c r="C12" s="166"/>
      <c r="D12" s="166"/>
      <c r="E12" s="166"/>
      <c r="F12" s="166"/>
      <c r="G12" s="166"/>
      <c r="H12" s="1628"/>
    </row>
    <row r="13" spans="2:8" ht="71" customHeight="1" x14ac:dyDescent="0.8">
      <c r="B13" s="265"/>
      <c r="C13" s="166"/>
      <c r="D13" s="1742" t="s">
        <v>749</v>
      </c>
      <c r="E13" s="1742"/>
      <c r="F13" s="1742"/>
      <c r="G13" s="166"/>
      <c r="H13" s="1628"/>
    </row>
    <row r="14" spans="2:8" ht="23.5" x14ac:dyDescent="0.8">
      <c r="B14" s="265"/>
      <c r="C14" s="166"/>
      <c r="D14" s="1629"/>
      <c r="E14" s="1629"/>
      <c r="F14" s="1629"/>
      <c r="G14" s="166"/>
      <c r="H14" s="1628"/>
    </row>
    <row r="15" spans="2:8" ht="23.5" x14ac:dyDescent="1.1000000000000001">
      <c r="B15" s="265"/>
      <c r="C15" s="166"/>
      <c r="D15" s="1630" t="s">
        <v>750</v>
      </c>
      <c r="E15" s="1631"/>
      <c r="F15" s="1630" t="s">
        <v>751</v>
      </c>
      <c r="G15" s="166"/>
      <c r="H15" s="1628"/>
    </row>
    <row r="16" spans="2:8" ht="5" customHeight="1" x14ac:dyDescent="0.8">
      <c r="B16" s="265"/>
      <c r="C16" s="166"/>
      <c r="D16" s="1632"/>
      <c r="E16" s="1632"/>
      <c r="F16" s="1633"/>
      <c r="G16" s="166"/>
      <c r="H16" s="1628"/>
    </row>
    <row r="17" spans="2:8" ht="23.5" x14ac:dyDescent="1.1000000000000001">
      <c r="B17" s="265"/>
      <c r="C17" s="166"/>
      <c r="D17" s="1634" t="s">
        <v>752</v>
      </c>
      <c r="E17" s="1634"/>
      <c r="F17" s="1635" t="s">
        <v>761</v>
      </c>
      <c r="G17" s="166"/>
      <c r="H17" s="1628"/>
    </row>
    <row r="18" spans="2:8" ht="23.5" x14ac:dyDescent="1.1000000000000001">
      <c r="B18" s="265"/>
      <c r="C18" s="166"/>
      <c r="D18" s="1635" t="s">
        <v>754</v>
      </c>
      <c r="E18" s="1635"/>
      <c r="F18" s="1635" t="s">
        <v>753</v>
      </c>
      <c r="G18" s="166"/>
      <c r="H18" s="1628"/>
    </row>
    <row r="19" spans="2:8" ht="23.5" x14ac:dyDescent="1.1000000000000001">
      <c r="B19" s="265"/>
      <c r="C19" s="166"/>
      <c r="D19" s="1635" t="s">
        <v>756</v>
      </c>
      <c r="E19" s="1635"/>
      <c r="F19" s="1635" t="s">
        <v>762</v>
      </c>
      <c r="G19" s="166"/>
      <c r="H19" s="1628"/>
    </row>
    <row r="20" spans="2:8" ht="23.5" x14ac:dyDescent="1.1000000000000001">
      <c r="B20" s="265"/>
      <c r="C20" s="166"/>
      <c r="D20" s="1635" t="s">
        <v>758</v>
      </c>
      <c r="E20" s="1635"/>
      <c r="F20" s="1635" t="s">
        <v>755</v>
      </c>
      <c r="G20" s="166"/>
      <c r="H20" s="1628"/>
    </row>
    <row r="21" spans="2:8" ht="23.5" x14ac:dyDescent="1.1000000000000001">
      <c r="B21" s="265"/>
      <c r="C21" s="166"/>
      <c r="D21" s="1635" t="s">
        <v>760</v>
      </c>
      <c r="E21" s="1635"/>
      <c r="F21" s="1639" t="s">
        <v>757</v>
      </c>
      <c r="G21" s="166"/>
      <c r="H21" s="1628"/>
    </row>
    <row r="22" spans="2:8" ht="23.5" x14ac:dyDescent="1.1000000000000001">
      <c r="B22" s="1636"/>
      <c r="C22" s="1637"/>
      <c r="D22" s="1632"/>
      <c r="E22" s="1632"/>
      <c r="F22" s="1639" t="s">
        <v>759</v>
      </c>
      <c r="G22" s="166"/>
      <c r="H22" s="1628"/>
    </row>
    <row r="23" spans="2:8" x14ac:dyDescent="0.8">
      <c r="B23" s="1636"/>
      <c r="C23" s="1637"/>
      <c r="D23" s="1632"/>
      <c r="E23" s="1632"/>
      <c r="F23" s="1638"/>
      <c r="G23" s="166"/>
      <c r="H23" s="1628"/>
    </row>
    <row r="24" spans="2:8" x14ac:dyDescent="0.8">
      <c r="B24" s="265"/>
      <c r="C24" s="166"/>
      <c r="D24" s="1632"/>
      <c r="E24" s="1632"/>
      <c r="F24" s="1633"/>
      <c r="G24" s="166"/>
      <c r="H24" s="1628"/>
    </row>
    <row r="25" spans="2:8" x14ac:dyDescent="0.8">
      <c r="B25" s="265"/>
      <c r="C25" s="166"/>
      <c r="D25" s="1632"/>
      <c r="E25" s="1632"/>
      <c r="F25" s="1633"/>
      <c r="G25" s="166"/>
      <c r="H25" s="1628"/>
    </row>
    <row r="26" spans="2:8" x14ac:dyDescent="0.8">
      <c r="B26" s="265"/>
      <c r="C26" s="166"/>
      <c r="D26" s="166"/>
      <c r="E26" s="166"/>
      <c r="F26" s="166"/>
      <c r="G26" s="166"/>
      <c r="H26" s="1628"/>
    </row>
    <row r="27" spans="2:8" ht="16.75" thickBot="1" x14ac:dyDescent="0.95">
      <c r="B27" s="538"/>
      <c r="C27" s="539"/>
      <c r="D27" s="539"/>
      <c r="E27" s="539"/>
      <c r="F27" s="539"/>
      <c r="G27" s="539"/>
      <c r="H27" s="541"/>
    </row>
  </sheetData>
  <mergeCells count="1">
    <mergeCell ref="D13:F13"/>
  </mergeCells>
  <hyperlinks>
    <hyperlink ref="D17" r:id="rId1" xr:uid="{00000000-0004-0000-1000-000000000000}"/>
    <hyperlink ref="D18" r:id="rId2" xr:uid="{00000000-0004-0000-1000-000001000000}"/>
    <hyperlink ref="D19" r:id="rId3" xr:uid="{00000000-0004-0000-1000-000002000000}"/>
    <hyperlink ref="D20" r:id="rId4" display="WSO Templates (Resume, Networking, Models, etc)" xr:uid="{00000000-0004-0000-1000-000004000000}"/>
    <hyperlink ref="D21" r:id="rId5" display="The Talent Oasis - Land a Job!" xr:uid="{00000000-0004-0000-1000-000007000000}"/>
    <hyperlink ref="F17" r:id="rId6" xr:uid="{2E5E06E2-B937-454E-AA40-1A7F6158CC04}"/>
    <hyperlink ref="F19" r:id="rId7" display="Financial Modeling Courses" xr:uid="{93990FCE-1AF3-4A03-BA1D-7176B799CD37}"/>
    <hyperlink ref="F18" r:id="rId8" xr:uid="{38B90733-4B92-4438-82B5-F1D97A71EDA9}"/>
    <hyperlink ref="F20" r:id="rId9" xr:uid="{A38CC0E3-B7E2-4CDA-A9FC-A82A960D1F55}"/>
    <hyperlink ref="F21" r:id="rId10" xr:uid="{FF4DA24D-03C4-4691-BE94-ECE444C74AFA}"/>
    <hyperlink ref="F22" r:id="rId11" xr:uid="{0DFB94B2-763B-4D19-9224-2EEA6F47093C}"/>
  </hyperlinks>
  <pageMargins left="0.7" right="0.7" top="0.75" bottom="0.75" header="0.3" footer="0.3"/>
  <pageSetup orientation="portrait" horizontalDpi="0" verticalDpi="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defaultColWidth="8.83203125" defaultRowHeight="16" x14ac:dyDescent="0.8"/>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8">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8">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8">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8">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6.75" thickBot="1" x14ac:dyDescent="0.9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defaultColWidth="8.83203125" defaultRowHeight="16" x14ac:dyDescent="0.8"/>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8">
      <c r="A1" s="1621"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c r="A4" s="1197" t="s">
        <v>139</v>
      </c>
      <c r="B4" s="1197"/>
      <c r="H4" s="1198"/>
      <c r="I4" s="1197"/>
      <c r="N4" s="1198"/>
    </row>
    <row r="5" spans="1:41" x14ac:dyDescent="0.8">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8">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8">
      <c r="A7" s="1202" t="s">
        <v>683</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8">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8">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8">
      <c r="A10" s="1202" t="s">
        <v>683</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8">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8">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6.75" thickBot="1" x14ac:dyDescent="0.95">
      <c r="A13" s="1213" t="s">
        <v>683</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8">
      <c r="A14" s="1217"/>
      <c r="H14" s="1218"/>
      <c r="N14" s="1219"/>
    </row>
    <row r="15" spans="1:41" x14ac:dyDescent="0.8">
      <c r="H15" s="1198"/>
      <c r="N15" s="1198"/>
    </row>
    <row r="16" spans="1:41" ht="16.75" thickBot="1" x14ac:dyDescent="0.95">
      <c r="A16" s="1197" t="s">
        <v>137</v>
      </c>
      <c r="B16" s="1220"/>
      <c r="H16" s="1198"/>
      <c r="N16" s="1198"/>
    </row>
    <row r="17" spans="1:41" x14ac:dyDescent="0.8">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8">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8">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8">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8">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8">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8">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8">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8">
      <c r="A25" s="1202" t="s">
        <v>683</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8">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8">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8">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8">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8">
      <c r="A30" s="1234" t="s">
        <v>131</v>
      </c>
      <c r="B30" s="1721" t="s">
        <v>453</v>
      </c>
      <c r="C30" s="1721"/>
      <c r="D30" s="1721"/>
      <c r="E30" s="1721"/>
      <c r="F30" s="1721"/>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8">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8">
      <c r="A32" s="1227" t="s">
        <v>129</v>
      </c>
      <c r="B32" s="1721" t="s">
        <v>454</v>
      </c>
      <c r="C32" s="1721"/>
      <c r="D32" s="1721"/>
      <c r="E32" s="1721"/>
      <c r="F32" s="1721"/>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8">
      <c r="A33" s="1234" t="s">
        <v>128</v>
      </c>
      <c r="B33" s="1721" t="s">
        <v>455</v>
      </c>
      <c r="C33" s="1721"/>
      <c r="D33" s="1721"/>
      <c r="E33" s="1721"/>
      <c r="F33" s="1721"/>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8">
      <c r="A34" s="1234" t="s">
        <v>127</v>
      </c>
      <c r="B34" s="1721" t="s">
        <v>456</v>
      </c>
      <c r="C34" s="1721"/>
      <c r="D34" s="1721"/>
      <c r="E34" s="1721"/>
      <c r="F34" s="1721"/>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8">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8">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5" x14ac:dyDescent="0.8">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8">
      <c r="A38" s="1202" t="s">
        <v>683</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8">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8">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8">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8">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8">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8">
      <c r="A44" s="1202" t="s">
        <v>683</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8">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8">
      <c r="A46" s="1208" t="s">
        <v>679</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8">
      <c r="H47" s="1198"/>
      <c r="N47" s="1198"/>
    </row>
    <row r="48" spans="1:41" ht="16.75" thickBot="1" x14ac:dyDescent="0.95">
      <c r="A48" s="1197" t="s">
        <v>123</v>
      </c>
      <c r="H48" s="1198"/>
      <c r="N48" s="1198"/>
    </row>
    <row r="49" spans="1:41" x14ac:dyDescent="0.8">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8">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8">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8">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8">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6.75" thickBot="1" x14ac:dyDescent="0.9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8">
      <c r="H55" s="1198"/>
      <c r="N55" s="1198"/>
    </row>
    <row r="56" spans="1:41" x14ac:dyDescent="0.8">
      <c r="H56" s="1198"/>
      <c r="N56" s="1198"/>
    </row>
    <row r="57" spans="1:41" ht="16.75" thickBot="1" x14ac:dyDescent="0.95">
      <c r="A57" s="1197" t="s">
        <v>122</v>
      </c>
      <c r="H57" s="1198"/>
      <c r="N57" s="1198"/>
    </row>
    <row r="58" spans="1:41" x14ac:dyDescent="0.8">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8">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8">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8">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8">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8">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8">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8">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6.75" thickBot="1" x14ac:dyDescent="0.9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8">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8">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6.75" thickBot="1" x14ac:dyDescent="0.9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6.75" thickBot="1" x14ac:dyDescent="0.9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6.75" thickBot="1" x14ac:dyDescent="0.9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6.75" thickBot="1" x14ac:dyDescent="0.9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6.75" thickBot="1" x14ac:dyDescent="0.9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8">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8">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8">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6.75" thickBot="1" x14ac:dyDescent="0.9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6.75" thickBot="1" x14ac:dyDescent="0.9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8">
      <c r="G79" s="1303"/>
      <c r="H79" s="1220"/>
      <c r="M79" s="1303"/>
      <c r="N79" s="1220"/>
    </row>
    <row r="80" spans="1:41" x14ac:dyDescent="0.8">
      <c r="A80" s="1197"/>
      <c r="G80" s="1220"/>
      <c r="M80" s="1220"/>
    </row>
    <row r="81" spans="1:9" x14ac:dyDescent="0.8">
      <c r="A81" s="1197"/>
    </row>
    <row r="82" spans="1:9" x14ac:dyDescent="0.8">
      <c r="A82" s="1197"/>
    </row>
    <row r="83" spans="1:9" x14ac:dyDescent="0.8">
      <c r="A83" s="1197"/>
    </row>
    <row r="84" spans="1:9" x14ac:dyDescent="0.8">
      <c r="A84" s="1305"/>
      <c r="I84" s="1306"/>
    </row>
    <row r="85" spans="1:9" x14ac:dyDescent="0.8">
      <c r="A85" s="1305"/>
      <c r="B85" s="1719"/>
      <c r="C85" s="1719"/>
      <c r="D85" s="1719"/>
      <c r="E85" s="1719"/>
      <c r="F85" s="1719"/>
      <c r="G85" s="1720"/>
      <c r="H85" s="1307"/>
    </row>
    <row r="87" spans="1:9" x14ac:dyDescent="0.8">
      <c r="A87" s="1308"/>
    </row>
    <row r="88" spans="1:9" x14ac:dyDescent="0.8">
      <c r="A88" s="1308"/>
    </row>
    <row r="89" spans="1:9" x14ac:dyDescent="0.8">
      <c r="A89" s="1308"/>
    </row>
    <row r="90" spans="1:9" x14ac:dyDescent="0.8">
      <c r="A90" s="1308"/>
    </row>
    <row r="91" spans="1:9" x14ac:dyDescent="0.8">
      <c r="A91" s="1308"/>
    </row>
    <row r="92" spans="1:9" x14ac:dyDescent="0.8">
      <c r="A92" s="1308"/>
    </row>
    <row r="93" spans="1:9" x14ac:dyDescent="0.8">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9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CW158"/>
  <sheetViews>
    <sheetView showGridLines="0" topLeftCell="AE1" zoomScale="55" zoomScaleNormal="55" zoomScalePageLayoutView="55" workbookViewId="0"/>
  </sheetViews>
  <sheetFormatPr defaultColWidth="8.83203125" defaultRowHeight="16" x14ac:dyDescent="0.8"/>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8">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8">
      <c r="A2" s="1359" t="s">
        <v>689</v>
      </c>
    </row>
    <row r="3" spans="1:54" x14ac:dyDescent="0.8">
      <c r="A3" s="89" t="s">
        <v>684</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685</v>
      </c>
      <c r="AL3" s="14"/>
      <c r="AM3" s="14"/>
      <c r="AN3" s="14"/>
      <c r="AO3" s="14"/>
    </row>
    <row r="4" spans="1:54" x14ac:dyDescent="0.8">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685</v>
      </c>
      <c r="AL4" s="14"/>
      <c r="AM4" s="14"/>
      <c r="AN4" s="14"/>
      <c r="AO4" s="14"/>
    </row>
    <row r="5" spans="1:54" x14ac:dyDescent="0.8">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685</v>
      </c>
      <c r="AL5" s="14"/>
      <c r="AM5" s="14"/>
      <c r="AN5" s="14"/>
      <c r="AO5" s="14"/>
    </row>
    <row r="6" spans="1:54" x14ac:dyDescent="0.8">
      <c r="A6" s="1358" t="s">
        <v>688</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685</v>
      </c>
      <c r="AL6" s="14"/>
      <c r="AM6" s="14"/>
      <c r="AN6" s="14"/>
      <c r="AO6" s="14"/>
    </row>
    <row r="7" spans="1:54" x14ac:dyDescent="0.8">
      <c r="A7" s="89" t="s">
        <v>686</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685</v>
      </c>
      <c r="AL7" s="14"/>
      <c r="AM7" s="14"/>
      <c r="AN7" s="14"/>
      <c r="AO7" s="14"/>
    </row>
    <row r="8" spans="1:54" x14ac:dyDescent="0.8">
      <c r="A8" s="1208" t="s">
        <v>687</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685</v>
      </c>
      <c r="AL8" s="14"/>
      <c r="AM8" s="14"/>
      <c r="AN8" s="14"/>
      <c r="AO8" s="14"/>
    </row>
    <row r="9" spans="1:54" x14ac:dyDescent="0.8">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685</v>
      </c>
      <c r="AL9" s="14"/>
      <c r="AM9" s="14"/>
      <c r="AN9" s="14"/>
      <c r="AO9" s="14"/>
    </row>
    <row r="10" spans="1:54" x14ac:dyDescent="0.8">
      <c r="AK10" t="s">
        <v>685</v>
      </c>
    </row>
    <row r="12" spans="1:54" ht="16.75" thickBot="1" x14ac:dyDescent="0.95">
      <c r="L12" s="1364"/>
      <c r="M12" s="1364"/>
      <c r="N12" s="1364"/>
      <c r="O12" s="1364"/>
      <c r="P12" s="1364"/>
      <c r="Q12" s="1364"/>
      <c r="R12" s="1364"/>
      <c r="S12" s="1364"/>
      <c r="T12" s="1364"/>
      <c r="U12" s="1364"/>
      <c r="V12" s="1364"/>
    </row>
    <row r="13" spans="1:54" x14ac:dyDescent="0.8">
      <c r="AM13" s="1698" t="s">
        <v>697</v>
      </c>
      <c r="AN13" s="1700"/>
      <c r="AP13" s="36" t="s">
        <v>704</v>
      </c>
      <c r="AQ13" s="21"/>
      <c r="AR13" s="21"/>
      <c r="AS13" s="21"/>
      <c r="AT13" s="21"/>
      <c r="AU13" s="21"/>
      <c r="AV13" s="21"/>
      <c r="AW13" s="21"/>
      <c r="AX13" s="21"/>
      <c r="AY13" s="21"/>
      <c r="AZ13" s="21"/>
      <c r="BA13" s="21"/>
      <c r="BB13" s="171"/>
    </row>
    <row r="14" spans="1:54" x14ac:dyDescent="0.8">
      <c r="AM14" s="1724">
        <v>0</v>
      </c>
      <c r="AN14" s="1725"/>
      <c r="AP14" s="366"/>
      <c r="AQ14" s="156"/>
      <c r="AR14" s="1644" t="s">
        <v>692</v>
      </c>
      <c r="AS14" s="1644"/>
      <c r="AT14" s="1644"/>
      <c r="AU14" s="1644"/>
      <c r="AV14" s="1644"/>
      <c r="AW14" s="1644"/>
      <c r="AX14" s="1644"/>
      <c r="AY14" s="1644"/>
      <c r="AZ14" s="1644"/>
      <c r="BA14" s="1644"/>
      <c r="BB14" s="1645"/>
    </row>
    <row r="15" spans="1:54" x14ac:dyDescent="0.8">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8">
      <c r="I16" s="1362"/>
      <c r="AM16" s="1722" t="s">
        <v>698</v>
      </c>
      <c r="AN16" s="1723"/>
      <c r="AP16" s="1673" t="s">
        <v>689</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8">
      <c r="I17" s="1362"/>
      <c r="AM17" s="1724">
        <v>0</v>
      </c>
      <c r="AN17" s="1725"/>
      <c r="AP17" s="1673"/>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8">
      <c r="I18" s="1362"/>
      <c r="AM18" s="22"/>
      <c r="AN18" s="172"/>
      <c r="AP18" s="1673"/>
      <c r="AQ18" s="1377">
        <f t="shared" si="7"/>
        <v>-7.5000000000000011E-2</v>
      </c>
      <c r="AR18" s="1354">
        <v>9.8009181026809866</v>
      </c>
      <c r="AS18" s="1354">
        <v>9.8638955330760929</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8">
      <c r="I19" s="1362"/>
      <c r="AM19" s="22"/>
      <c r="AN19" s="172"/>
      <c r="AP19" s="1673"/>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11.097273822485446</v>
      </c>
      <c r="BB19" s="1365">
        <v>11.259521517765874</v>
      </c>
    </row>
    <row r="20" spans="1:54" x14ac:dyDescent="0.8">
      <c r="I20" s="1362"/>
      <c r="AM20" s="22"/>
      <c r="AN20" s="172"/>
      <c r="AP20" s="1673"/>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8">
      <c r="I21" s="1362"/>
      <c r="AM21" s="22"/>
      <c r="AN21" s="172"/>
      <c r="AP21" s="1673"/>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8">
      <c r="I22" s="1362"/>
      <c r="AM22" s="366"/>
      <c r="AN22" s="1388" t="s">
        <v>690</v>
      </c>
      <c r="AP22" s="1673"/>
      <c r="AQ22" s="1377">
        <f>AQ21+2.5%</f>
        <v>2.5000000000000001E-2</v>
      </c>
      <c r="AR22" s="1354">
        <v>10.017122818555032</v>
      </c>
      <c r="AS22" s="1354">
        <v>10.165924188911953</v>
      </c>
      <c r="AT22" s="1354">
        <v>10.30250448583519</v>
      </c>
      <c r="AU22" s="1354">
        <v>10.443035352969948</v>
      </c>
      <c r="AV22" s="1375">
        <v>10.587633607412766</v>
      </c>
      <c r="AW22" s="1354">
        <v>10.736419599318371</v>
      </c>
      <c r="AX22" s="1354">
        <v>10.88951732452287</v>
      </c>
      <c r="AY22" s="1354">
        <v>11.047054541054365</v>
      </c>
      <c r="AZ22" s="1354">
        <v>11.209162889679749</v>
      </c>
      <c r="BA22" s="1354">
        <v>11.375978018642682</v>
      </c>
      <c r="BB22" s="1365">
        <v>11.547639712754636</v>
      </c>
    </row>
    <row r="23" spans="1:54" x14ac:dyDescent="0.8">
      <c r="I23" s="1362"/>
      <c r="AM23" s="22"/>
      <c r="AN23" s="172"/>
      <c r="AP23" s="1673"/>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8">
      <c r="I24" s="1362"/>
      <c r="AM24" s="1681" t="s">
        <v>689</v>
      </c>
      <c r="AN24" s="1372">
        <f>0%+$AM$14</f>
        <v>0</v>
      </c>
      <c r="AP24" s="1673"/>
      <c r="AQ24" s="1377">
        <f t="shared" si="8"/>
        <v>7.5000000000000011E-2</v>
      </c>
      <c r="AR24" s="1354">
        <v>10.176898130121572</v>
      </c>
      <c r="AS24" s="1354">
        <v>10.314559560566252</v>
      </c>
      <c r="AT24" s="1375">
        <v>10.456221411384387</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8">
      <c r="I25" s="1362"/>
      <c r="AM25" s="1681"/>
      <c r="AN25" s="1372">
        <f>0%+$AM$14</f>
        <v>0</v>
      </c>
      <c r="AP25" s="1673"/>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6.75" thickBot="1" x14ac:dyDescent="0.95">
      <c r="AM26" s="1681"/>
      <c r="AN26" s="1372">
        <f>0%+$AM$14</f>
        <v>0</v>
      </c>
      <c r="AP26" s="1674"/>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8">
      <c r="AM27" s="22"/>
      <c r="AN27" s="172"/>
    </row>
    <row r="28" spans="1:54" x14ac:dyDescent="0.8">
      <c r="AM28" s="22"/>
      <c r="AN28" s="348"/>
    </row>
    <row r="29" spans="1:54" x14ac:dyDescent="0.8">
      <c r="AM29" s="1681" t="s">
        <v>692</v>
      </c>
      <c r="AN29" s="1372">
        <f>0%+$AM$17</f>
        <v>0</v>
      </c>
    </row>
    <row r="30" spans="1:54" x14ac:dyDescent="0.8">
      <c r="AM30" s="1681"/>
      <c r="AN30" s="1372">
        <f>0%+$AM$17</f>
        <v>0</v>
      </c>
    </row>
    <row r="31" spans="1:54" x14ac:dyDescent="0.8">
      <c r="AM31" s="1728"/>
      <c r="AN31" s="1386">
        <f>0%+$AM$17</f>
        <v>0</v>
      </c>
    </row>
    <row r="32" spans="1:54" x14ac:dyDescent="0.8">
      <c r="A32" s="1363"/>
      <c r="AM32" s="1373"/>
      <c r="AN32" s="172"/>
    </row>
    <row r="33" spans="1:70" ht="16.75" thickBot="1" x14ac:dyDescent="0.95">
      <c r="A33" s="1363"/>
      <c r="AM33" s="1387"/>
      <c r="AN33" s="1388" t="s">
        <v>691</v>
      </c>
    </row>
    <row r="34" spans="1:70" x14ac:dyDescent="0.8">
      <c r="A34" s="1363"/>
      <c r="AM34" s="1373"/>
      <c r="AN34" s="172"/>
      <c r="AP34" s="36" t="s">
        <v>705</v>
      </c>
      <c r="AQ34" s="21"/>
      <c r="AR34" s="21"/>
      <c r="AS34" s="21"/>
      <c r="AT34" s="21"/>
      <c r="AU34" s="21"/>
      <c r="AV34" s="21"/>
      <c r="AW34" s="21"/>
      <c r="AX34" s="21"/>
      <c r="AY34" s="21"/>
      <c r="AZ34" s="21"/>
      <c r="BA34" s="21"/>
      <c r="BB34" s="21"/>
      <c r="BC34" s="171"/>
      <c r="BE34" s="36" t="s">
        <v>706</v>
      </c>
      <c r="BF34" s="21"/>
      <c r="BG34" s="21"/>
      <c r="BH34" s="21"/>
      <c r="BI34" s="21"/>
      <c r="BJ34" s="21"/>
      <c r="BK34" s="21"/>
      <c r="BL34" s="21"/>
      <c r="BM34" s="21"/>
      <c r="BN34" s="21"/>
      <c r="BO34" s="21"/>
      <c r="BP34" s="21"/>
      <c r="BQ34" s="21"/>
      <c r="BR34" s="171"/>
    </row>
    <row r="35" spans="1:70" x14ac:dyDescent="0.8">
      <c r="AM35" s="1681" t="s">
        <v>689</v>
      </c>
      <c r="AN35" s="1372">
        <f>0%+$AM$14</f>
        <v>0</v>
      </c>
      <c r="AP35" s="366"/>
      <c r="AQ35" s="156"/>
      <c r="AR35" s="156"/>
      <c r="AS35" s="1675" t="s">
        <v>693</v>
      </c>
      <c r="AT35" s="1675"/>
      <c r="AU35" s="1675"/>
      <c r="AV35" s="1675"/>
      <c r="AW35" s="1675"/>
      <c r="AX35" s="1675"/>
      <c r="AY35" s="1675"/>
      <c r="AZ35" s="1675"/>
      <c r="BA35" s="1675"/>
      <c r="BB35" s="1675"/>
      <c r="BC35" s="1676"/>
      <c r="BE35" s="366"/>
      <c r="BF35" s="156"/>
      <c r="BG35" s="156"/>
      <c r="BH35" s="1675" t="s">
        <v>693</v>
      </c>
      <c r="BI35" s="1675"/>
      <c r="BJ35" s="1675"/>
      <c r="BK35" s="1675"/>
      <c r="BL35" s="1675"/>
      <c r="BM35" s="1675"/>
      <c r="BN35" s="1675"/>
      <c r="BO35" s="1675"/>
      <c r="BP35" s="1675"/>
      <c r="BQ35" s="1675"/>
      <c r="BR35" s="1676"/>
    </row>
    <row r="36" spans="1:70" x14ac:dyDescent="0.8">
      <c r="AM36" s="1681"/>
      <c r="AN36" s="1372">
        <f>0%+$AM$14</f>
        <v>0</v>
      </c>
      <c r="AP36" s="22"/>
      <c r="AQ36" s="185"/>
      <c r="AR36" s="156"/>
      <c r="AS36" s="1677" t="s">
        <v>694</v>
      </c>
      <c r="AT36" s="1677"/>
      <c r="AU36" s="1677"/>
      <c r="AV36" s="1677"/>
      <c r="AW36" s="1677"/>
      <c r="AX36" s="1677"/>
      <c r="AY36" s="1677"/>
      <c r="AZ36" s="1677"/>
      <c r="BA36" s="1677"/>
      <c r="BB36" s="1677"/>
      <c r="BC36" s="1678"/>
      <c r="BE36" s="22"/>
      <c r="BF36" s="185"/>
      <c r="BG36" s="156"/>
      <c r="BH36" s="1679" t="s">
        <v>701</v>
      </c>
      <c r="BI36" s="1679"/>
      <c r="BJ36" s="1679"/>
      <c r="BK36" s="1679"/>
      <c r="BL36" s="1679"/>
      <c r="BM36" s="1679"/>
      <c r="BN36" s="1679"/>
      <c r="BO36" s="1679"/>
      <c r="BP36" s="1679"/>
      <c r="BQ36" s="1679"/>
      <c r="BR36" s="1680"/>
    </row>
    <row r="37" spans="1:70" x14ac:dyDescent="0.8">
      <c r="AM37" s="1681"/>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8">
      <c r="AM38" s="1373"/>
      <c r="AN38" s="348"/>
      <c r="AP38" s="1681" t="s">
        <v>695</v>
      </c>
      <c r="AQ38" s="1726" t="s">
        <v>694</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1" t="s">
        <v>695</v>
      </c>
      <c r="BF38" s="1729" t="s">
        <v>701</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8">
      <c r="AM39" s="1681" t="s">
        <v>692</v>
      </c>
      <c r="AN39" s="1372">
        <f>0%+$AM$17</f>
        <v>0</v>
      </c>
      <c r="AP39" s="1681"/>
      <c r="AQ39" s="1726"/>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v>
      </c>
      <c r="BE39" s="1681"/>
      <c r="BF39" s="1729"/>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8">
      <c r="AM40" s="1681"/>
      <c r="AN40" s="1372">
        <f>0%+$AM$17</f>
        <v>0</v>
      </c>
      <c r="AP40" s="1681"/>
      <c r="AQ40" s="1726"/>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10.580948324668423</v>
      </c>
      <c r="BA40" s="1354">
        <v>10.597245596252629</v>
      </c>
      <c r="BB40" s="1354">
        <v>10.613787661641112</v>
      </c>
      <c r="BC40" s="1365">
        <v>10.630578914969693</v>
      </c>
      <c r="BE40" s="1681"/>
      <c r="BF40" s="1729"/>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6.75" thickBot="1" x14ac:dyDescent="0.95">
      <c r="AM41" s="1682"/>
      <c r="AN41" s="1374">
        <f>0%+$AM$17</f>
        <v>0</v>
      </c>
      <c r="AP41" s="1681"/>
      <c r="AQ41" s="1726"/>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1"/>
      <c r="BF41" s="1729"/>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8">
      <c r="AP42" s="1681"/>
      <c r="AQ42" s="1726"/>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1"/>
      <c r="BF42" s="1729"/>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8">
      <c r="AP43" s="1681"/>
      <c r="AQ43" s="1726"/>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1"/>
      <c r="BF43" s="1729"/>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10.730245077059132</v>
      </c>
      <c r="BP43" s="1529">
        <v>10.769604221224428</v>
      </c>
      <c r="BQ43" s="1529">
        <v>10.809694027410979</v>
      </c>
      <c r="BR43" s="1531">
        <v>10.85053026844172</v>
      </c>
    </row>
    <row r="44" spans="1:70" x14ac:dyDescent="0.8">
      <c r="AP44" s="1681"/>
      <c r="AQ44" s="1726"/>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1"/>
      <c r="BF44" s="1729"/>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8">
      <c r="AP45" s="1681"/>
      <c r="AQ45" s="1726"/>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1"/>
      <c r="BF45" s="1729"/>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8">
      <c r="AP46" s="1681"/>
      <c r="AQ46" s="1726"/>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1"/>
      <c r="BF46" s="1729"/>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8">
      <c r="AP47" s="1681"/>
      <c r="AQ47" s="1726"/>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1"/>
      <c r="BF47" s="1729"/>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6.75" thickBot="1" x14ac:dyDescent="0.95">
      <c r="AP48" s="1682"/>
      <c r="AQ48" s="1727"/>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2"/>
      <c r="BF48" s="1730"/>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8">
      <c r="AP49" s="77"/>
      <c r="AQ49" s="77"/>
      <c r="AR49" s="1370"/>
      <c r="AS49" s="1371"/>
      <c r="AT49" s="1371"/>
      <c r="AU49" s="1371"/>
      <c r="AV49" s="1371"/>
      <c r="AW49" s="1371"/>
      <c r="AX49" s="1371"/>
      <c r="AY49" s="1371"/>
      <c r="AZ49" s="1371"/>
      <c r="BA49" s="1371"/>
      <c r="BB49" s="1371"/>
      <c r="BC49" s="1371"/>
    </row>
    <row r="50" spans="42:70" x14ac:dyDescent="0.8">
      <c r="AP50" s="77"/>
      <c r="AQ50" s="77"/>
      <c r="AR50" s="1370"/>
      <c r="AS50" s="1371"/>
      <c r="AT50" s="1371"/>
      <c r="AU50" s="1371"/>
      <c r="AV50" s="1371"/>
      <c r="AW50" s="1371"/>
      <c r="AX50" s="1371"/>
      <c r="AY50" s="1371"/>
      <c r="AZ50" s="1371"/>
      <c r="BA50" s="1371"/>
      <c r="BB50" s="1371"/>
      <c r="BC50" s="1371"/>
    </row>
    <row r="51" spans="42:70" ht="16.75" thickBot="1" x14ac:dyDescent="0.95">
      <c r="AP51" s="77"/>
      <c r="AQ51" s="77"/>
      <c r="AR51" s="1370"/>
      <c r="AS51" s="1371"/>
      <c r="AT51" s="1371"/>
      <c r="AU51" s="1371"/>
      <c r="AV51" s="1371"/>
      <c r="AW51" s="1371"/>
      <c r="AX51" s="1371"/>
      <c r="AY51" s="1371"/>
      <c r="AZ51" s="1371"/>
      <c r="BA51" s="1371"/>
      <c r="BB51" s="1371"/>
      <c r="BC51" s="1371"/>
    </row>
    <row r="52" spans="42:70" x14ac:dyDescent="0.8">
      <c r="AP52" s="36" t="s">
        <v>707</v>
      </c>
      <c r="AQ52" s="1380"/>
      <c r="AR52" s="1381"/>
      <c r="AS52" s="21"/>
      <c r="AT52" s="21"/>
      <c r="AU52" s="21"/>
      <c r="AV52" s="21"/>
      <c r="AW52" s="21"/>
      <c r="AX52" s="21"/>
      <c r="AY52" s="21"/>
      <c r="AZ52" s="21"/>
      <c r="BA52" s="21"/>
      <c r="BB52" s="21"/>
      <c r="BC52" s="171"/>
      <c r="BE52" s="36" t="s">
        <v>710</v>
      </c>
      <c r="BF52" s="21"/>
      <c r="BG52" s="21"/>
      <c r="BH52" s="21"/>
      <c r="BI52" s="21"/>
      <c r="BJ52" s="21"/>
      <c r="BK52" s="21"/>
      <c r="BL52" s="21"/>
      <c r="BM52" s="21"/>
      <c r="BN52" s="21"/>
      <c r="BO52" s="21"/>
      <c r="BP52" s="21"/>
      <c r="BQ52" s="21"/>
      <c r="BR52" s="171"/>
    </row>
    <row r="53" spans="42:70" x14ac:dyDescent="0.8">
      <c r="AP53" s="366"/>
      <c r="AQ53" s="156"/>
      <c r="AR53" s="156"/>
      <c r="AS53" s="1675" t="s">
        <v>693</v>
      </c>
      <c r="AT53" s="1675"/>
      <c r="AU53" s="1675"/>
      <c r="AV53" s="1675"/>
      <c r="AW53" s="1675"/>
      <c r="AX53" s="1675"/>
      <c r="AY53" s="1675"/>
      <c r="AZ53" s="1675"/>
      <c r="BA53" s="1675"/>
      <c r="BB53" s="1675"/>
      <c r="BC53" s="1676"/>
      <c r="BE53" s="366"/>
      <c r="BF53" s="156"/>
      <c r="BG53" s="156"/>
      <c r="BH53" s="1675" t="s">
        <v>693</v>
      </c>
      <c r="BI53" s="1675"/>
      <c r="BJ53" s="1675"/>
      <c r="BK53" s="1675"/>
      <c r="BL53" s="1675"/>
      <c r="BM53" s="1675"/>
      <c r="BN53" s="1675"/>
      <c r="BO53" s="1675"/>
      <c r="BP53" s="1675"/>
      <c r="BQ53" s="1675"/>
      <c r="BR53" s="1676"/>
    </row>
    <row r="54" spans="42:70" x14ac:dyDescent="0.8">
      <c r="AP54" s="22"/>
      <c r="AQ54" s="185"/>
      <c r="AR54" s="156"/>
      <c r="AS54" s="1677" t="s">
        <v>696</v>
      </c>
      <c r="AT54" s="1677"/>
      <c r="AU54" s="1677"/>
      <c r="AV54" s="1677"/>
      <c r="AW54" s="1677"/>
      <c r="AX54" s="1677"/>
      <c r="AY54" s="1677"/>
      <c r="AZ54" s="1677"/>
      <c r="BA54" s="1677"/>
      <c r="BB54" s="1677"/>
      <c r="BC54" s="1678"/>
      <c r="BE54" s="22"/>
      <c r="BF54" s="185"/>
      <c r="BG54" s="156"/>
      <c r="BH54" s="1677" t="s">
        <v>702</v>
      </c>
      <c r="BI54" s="1677"/>
      <c r="BJ54" s="1677"/>
      <c r="BK54" s="1677"/>
      <c r="BL54" s="1677"/>
      <c r="BM54" s="1677"/>
      <c r="BN54" s="1677"/>
      <c r="BO54" s="1677"/>
      <c r="BP54" s="1677"/>
      <c r="BQ54" s="1677"/>
      <c r="BR54" s="1678"/>
    </row>
    <row r="55" spans="42:70" x14ac:dyDescent="0.8">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8">
      <c r="AP56" s="1681" t="s">
        <v>695</v>
      </c>
      <c r="AQ56" s="1726" t="s">
        <v>696</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1" t="s">
        <v>695</v>
      </c>
      <c r="BF56" s="1726" t="s">
        <v>702</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8">
      <c r="AP57" s="1681"/>
      <c r="AQ57" s="1726"/>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1"/>
      <c r="BF57" s="1726"/>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8">
      <c r="AP58" s="1681"/>
      <c r="AQ58" s="1726"/>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1"/>
      <c r="BF58" s="1726"/>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10.601030771693418</v>
      </c>
      <c r="BP58" s="1354">
        <v>10.614931785621513</v>
      </c>
      <c r="BQ58" s="1354">
        <v>10.628977960004228</v>
      </c>
      <c r="BR58" s="1365">
        <v>10.643170915321905</v>
      </c>
    </row>
    <row r="59" spans="42:70" x14ac:dyDescent="0.8">
      <c r="AP59" s="1681"/>
      <c r="AQ59" s="1726"/>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1"/>
      <c r="BF59" s="1726"/>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8">
      <c r="AP60" s="1681"/>
      <c r="AQ60" s="1726"/>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1"/>
      <c r="BF60" s="1726"/>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10.640748270630155</v>
      </c>
      <c r="BO60" s="1354">
        <v>10.654976066682357</v>
      </c>
      <c r="BP60" s="1354">
        <v>10.669352523118636</v>
      </c>
      <c r="BQ60" s="1354">
        <v>10.683879301040401</v>
      </c>
      <c r="BR60" s="1365">
        <v>10.698558079012606</v>
      </c>
    </row>
    <row r="61" spans="42:70" x14ac:dyDescent="0.8">
      <c r="AP61" s="1681"/>
      <c r="AQ61" s="1726"/>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1"/>
      <c r="BF61" s="1726"/>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8">
      <c r="AP62" s="1681"/>
      <c r="AQ62" s="1726"/>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1"/>
      <c r="BF62" s="1726"/>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8">
      <c r="AP63" s="1681"/>
      <c r="AQ63" s="1726"/>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1"/>
      <c r="BF63" s="1726"/>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8">
      <c r="AP64" s="1681"/>
      <c r="AQ64" s="1726"/>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1"/>
      <c r="BF64" s="1726"/>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8">
      <c r="AP65" s="1681"/>
      <c r="AQ65" s="1726"/>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1"/>
      <c r="BF65" s="1726"/>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6.75" thickBot="1" x14ac:dyDescent="0.95">
      <c r="AP66" s="1682"/>
      <c r="AQ66" s="1727"/>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2"/>
      <c r="BF66" s="1727"/>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8">
      <c r="AP67" s="1363"/>
      <c r="AQ67" s="1363"/>
      <c r="AR67" s="1370"/>
      <c r="AS67" s="1371"/>
      <c r="AT67" s="1371"/>
      <c r="AU67" s="1371"/>
      <c r="AV67" s="1371"/>
      <c r="AW67" s="1371"/>
      <c r="AX67" s="1371"/>
      <c r="AY67" s="1371"/>
      <c r="AZ67" s="1371"/>
      <c r="BA67" s="1371"/>
      <c r="BB67" s="1371"/>
      <c r="BC67" s="1371"/>
    </row>
    <row r="68" spans="42:70" x14ac:dyDescent="0.8">
      <c r="AP68" s="1363"/>
      <c r="AQ68" s="1363"/>
      <c r="AR68" s="1370"/>
      <c r="AS68" s="1371"/>
      <c r="AT68" s="1371"/>
      <c r="AU68" s="1371"/>
      <c r="AV68" s="1371"/>
      <c r="AW68" s="1371"/>
      <c r="AX68" s="1371"/>
      <c r="AY68" s="1371"/>
      <c r="AZ68" s="1371"/>
      <c r="BA68" s="1371"/>
      <c r="BB68" s="1371"/>
      <c r="BC68" s="1371"/>
    </row>
    <row r="69" spans="42:70" ht="16.75" thickBot="1" x14ac:dyDescent="0.95">
      <c r="AP69" s="1363"/>
      <c r="AQ69" s="1363"/>
      <c r="AR69" s="1370"/>
      <c r="AS69" s="1371"/>
      <c r="AT69" s="1371"/>
      <c r="AU69" s="1371"/>
      <c r="AV69" s="1371"/>
      <c r="AW69" s="1371"/>
      <c r="AX69" s="1371"/>
      <c r="AY69" s="1371"/>
      <c r="AZ69" s="1371"/>
      <c r="BA69" s="1371"/>
      <c r="BB69" s="1371"/>
      <c r="BC69" s="1371"/>
    </row>
    <row r="70" spans="42:70" x14ac:dyDescent="0.8">
      <c r="AP70" s="36" t="s">
        <v>708</v>
      </c>
      <c r="AQ70" s="21"/>
      <c r="AR70" s="21"/>
      <c r="AS70" s="21"/>
      <c r="AT70" s="21"/>
      <c r="AU70" s="21"/>
      <c r="AV70" s="21"/>
      <c r="AW70" s="21"/>
      <c r="AX70" s="21"/>
      <c r="AY70" s="21"/>
      <c r="AZ70" s="21"/>
      <c r="BA70" s="21"/>
      <c r="BB70" s="21"/>
      <c r="BC70" s="171"/>
      <c r="BE70" s="36" t="s">
        <v>709</v>
      </c>
      <c r="BF70" s="21"/>
      <c r="BG70" s="21"/>
      <c r="BH70" s="21"/>
      <c r="BI70" s="21"/>
      <c r="BJ70" s="21"/>
      <c r="BK70" s="21"/>
      <c r="BL70" s="21"/>
      <c r="BM70" s="21"/>
      <c r="BN70" s="21"/>
      <c r="BO70" s="21"/>
      <c r="BP70" s="21"/>
      <c r="BQ70" s="21"/>
      <c r="BR70" s="171"/>
    </row>
    <row r="71" spans="42:70" x14ac:dyDescent="0.8">
      <c r="AP71" s="366"/>
      <c r="AQ71" s="156"/>
      <c r="AR71" s="156"/>
      <c r="AS71" s="1675" t="s">
        <v>693</v>
      </c>
      <c r="AT71" s="1675"/>
      <c r="AU71" s="1675"/>
      <c r="AV71" s="1675"/>
      <c r="AW71" s="1675"/>
      <c r="AX71" s="1675"/>
      <c r="AY71" s="1675"/>
      <c r="AZ71" s="1675"/>
      <c r="BA71" s="1675"/>
      <c r="BB71" s="1675"/>
      <c r="BC71" s="1676"/>
      <c r="BE71" s="366"/>
      <c r="BF71" s="156"/>
      <c r="BG71" s="156"/>
      <c r="BH71" s="1675" t="s">
        <v>693</v>
      </c>
      <c r="BI71" s="1675"/>
      <c r="BJ71" s="1675"/>
      <c r="BK71" s="1675"/>
      <c r="BL71" s="1675"/>
      <c r="BM71" s="1675"/>
      <c r="BN71" s="1675"/>
      <c r="BO71" s="1675"/>
      <c r="BP71" s="1675"/>
      <c r="BQ71" s="1675"/>
      <c r="BR71" s="1676"/>
    </row>
    <row r="72" spans="42:70" x14ac:dyDescent="0.8">
      <c r="AP72" s="22"/>
      <c r="AQ72" s="185"/>
      <c r="AR72" s="156"/>
      <c r="AS72" s="1677" t="s">
        <v>699</v>
      </c>
      <c r="AT72" s="1677"/>
      <c r="AU72" s="1677"/>
      <c r="AV72" s="1677"/>
      <c r="AW72" s="1677"/>
      <c r="AX72" s="1677"/>
      <c r="AY72" s="1677"/>
      <c r="AZ72" s="1677"/>
      <c r="BA72" s="1677"/>
      <c r="BB72" s="1677"/>
      <c r="BC72" s="1678"/>
      <c r="BE72" s="22"/>
      <c r="BF72" s="185"/>
      <c r="BG72" s="156"/>
      <c r="BH72" s="1677" t="s">
        <v>703</v>
      </c>
      <c r="BI72" s="1677"/>
      <c r="BJ72" s="1677"/>
      <c r="BK72" s="1677"/>
      <c r="BL72" s="1677"/>
      <c r="BM72" s="1677"/>
      <c r="BN72" s="1677"/>
      <c r="BO72" s="1677"/>
      <c r="BP72" s="1677"/>
      <c r="BQ72" s="1677"/>
      <c r="BR72" s="1678"/>
    </row>
    <row r="73" spans="42:70" x14ac:dyDescent="0.8">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8">
      <c r="AP74" s="1681" t="s">
        <v>695</v>
      </c>
      <c r="AQ74" s="1726" t="s">
        <v>699</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1" t="s">
        <v>695</v>
      </c>
      <c r="BF74" s="1726" t="s">
        <v>703</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8">
      <c r="AP75" s="1681"/>
      <c r="AQ75" s="1726"/>
      <c r="AR75" s="1377">
        <f t="shared" si="29"/>
        <v>-0.1</v>
      </c>
      <c r="AS75" s="1354">
        <v>10.634895797296378</v>
      </c>
      <c r="AT75" s="1354">
        <v>10.636483323635787</v>
      </c>
      <c r="AU75" s="1354">
        <v>10.638082915842219</v>
      </c>
      <c r="AV75" s="1354">
        <v>10.639694682547395</v>
      </c>
      <c r="AW75" s="1354">
        <v>10.641318733506868</v>
      </c>
      <c r="AX75" s="1529">
        <v>10.64295517961436</v>
      </c>
      <c r="AY75" s="1354">
        <v>10.644604132916177</v>
      </c>
      <c r="AZ75" s="1354">
        <v>10.646265706625931</v>
      </c>
      <c r="BA75" s="1354">
        <v>10.64794001513949</v>
      </c>
      <c r="BB75" s="1354">
        <v>10.649627174050119</v>
      </c>
      <c r="BC75" s="1365">
        <v>10.651327300163976</v>
      </c>
      <c r="BE75" s="1681"/>
      <c r="BF75" s="1726"/>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8">
      <c r="AP76" s="1681"/>
      <c r="AQ76" s="1726"/>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1"/>
      <c r="BF76" s="1726"/>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8">
      <c r="AP77" s="1681"/>
      <c r="AQ77" s="1726"/>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1"/>
      <c r="BF77" s="1726"/>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8">
      <c r="AP78" s="1681"/>
      <c r="AQ78" s="1726"/>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1"/>
      <c r="BF78" s="1726"/>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8">
      <c r="AP79" s="1681"/>
      <c r="AQ79" s="1726"/>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1"/>
      <c r="BF79" s="1726"/>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8">
      <c r="AP80" s="1681"/>
      <c r="AQ80" s="1726"/>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1"/>
      <c r="BF80" s="1726"/>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8">
      <c r="AP81" s="1681"/>
      <c r="AQ81" s="1726"/>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1"/>
      <c r="BF81" s="1726"/>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8">
      <c r="AP82" s="1681"/>
      <c r="AQ82" s="1726"/>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1"/>
      <c r="BF82" s="1726"/>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8">
      <c r="AP83" s="1681"/>
      <c r="AQ83" s="1726"/>
      <c r="AR83" s="1377">
        <f t="shared" si="31"/>
        <v>0.1</v>
      </c>
      <c r="AS83" s="1354">
        <v>10.656013210774894</v>
      </c>
      <c r="AT83" s="1354">
        <v>10.657696575608988</v>
      </c>
      <c r="AU83" s="1354">
        <v>10.659392760472317</v>
      </c>
      <c r="AV83" s="1354">
        <v>10.661101881346166</v>
      </c>
      <c r="AW83" s="1354">
        <v>10.662824055423435</v>
      </c>
      <c r="AX83" s="1529">
        <v>10.664559401124245</v>
      </c>
      <c r="AY83" s="1354">
        <v>10.666308038111705</v>
      </c>
      <c r="AZ83" s="1354">
        <v>10.668070087308013</v>
      </c>
      <c r="BA83" s="1354">
        <v>10.669845670910791</v>
      </c>
      <c r="BB83" s="1354">
        <v>10.671634912409676</v>
      </c>
      <c r="BC83" s="1365">
        <v>10.673437936603232</v>
      </c>
      <c r="BE83" s="1681"/>
      <c r="BF83" s="1726"/>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6.75" thickBot="1" x14ac:dyDescent="0.95">
      <c r="AP84" s="1682"/>
      <c r="AQ84" s="1727"/>
      <c r="AR84" s="1379">
        <f t="shared" si="31"/>
        <v>0.125</v>
      </c>
      <c r="AS84" s="1367">
        <v>10.658707836371601</v>
      </c>
      <c r="AT84" s="1367">
        <v>10.660403493539908</v>
      </c>
      <c r="AU84" s="1367">
        <v>10.662112067656857</v>
      </c>
      <c r="AV84" s="1367">
        <v>10.663833675652192</v>
      </c>
      <c r="AW84" s="1367">
        <v>10.665568435678672</v>
      </c>
      <c r="AX84" s="1530">
        <v>10.667316467127806</v>
      </c>
      <c r="AY84" s="1367">
        <v>10.669077890645882</v>
      </c>
      <c r="AZ84" s="1367">
        <v>10.670852828150178</v>
      </c>
      <c r="BA84" s="1367">
        <v>10.672641402845514</v>
      </c>
      <c r="BB84" s="1367">
        <v>10.674443739241033</v>
      </c>
      <c r="BC84" s="1369">
        <v>10.676259963167258</v>
      </c>
      <c r="BE84" s="1682"/>
      <c r="BF84" s="1727"/>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6.75" thickBot="1" x14ac:dyDescent="0.95"/>
    <row r="92" spans="42:86" x14ac:dyDescent="0.8">
      <c r="BV92" s="36" t="s">
        <v>704</v>
      </c>
      <c r="BW92" s="21"/>
      <c r="BX92" s="21"/>
      <c r="BY92" s="21"/>
      <c r="BZ92" s="21"/>
      <c r="CA92" s="21"/>
      <c r="CB92" s="21"/>
      <c r="CC92" s="21"/>
      <c r="CD92" s="21"/>
      <c r="CE92" s="21"/>
      <c r="CF92" s="21"/>
      <c r="CG92" s="21"/>
      <c r="CH92" s="171"/>
    </row>
    <row r="93" spans="42:86" x14ac:dyDescent="0.8">
      <c r="BV93" s="366"/>
      <c r="BW93" s="156"/>
      <c r="BX93" s="1644" t="s">
        <v>692</v>
      </c>
      <c r="BY93" s="1644"/>
      <c r="BZ93" s="1644"/>
      <c r="CA93" s="1644"/>
      <c r="CB93" s="1644"/>
      <c r="CC93" s="1644"/>
      <c r="CD93" s="1644"/>
      <c r="CE93" s="1644"/>
      <c r="CF93" s="1644"/>
      <c r="CG93" s="1644"/>
      <c r="CH93" s="1645"/>
    </row>
    <row r="94" spans="42:86" x14ac:dyDescent="0.8">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8">
      <c r="BV95" s="1673" t="s">
        <v>689</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8">
      <c r="BV96" s="1673"/>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8">
      <c r="BV97" s="1673"/>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8">
      <c r="BV98" s="1673"/>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8">
      <c r="BV99" s="1673"/>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8">
      <c r="BV100" s="1673"/>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8">
      <c r="BV101" s="1673"/>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8">
      <c r="BV102" s="1673"/>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8">
      <c r="BV103" s="1673"/>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8">
      <c r="BV104" s="1673"/>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6.75" thickBot="1" x14ac:dyDescent="0.95">
      <c r="BV105" s="1674"/>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6.75" thickBot="1" x14ac:dyDescent="0.95"/>
    <row r="108" spans="74:101" x14ac:dyDescent="0.8">
      <c r="BV108" s="36" t="s">
        <v>705</v>
      </c>
      <c r="BW108" s="21"/>
      <c r="BX108" s="21"/>
      <c r="BY108" s="21"/>
      <c r="BZ108" s="21"/>
      <c r="CA108" s="21"/>
      <c r="CB108" s="21"/>
      <c r="CC108" s="21"/>
      <c r="CD108" s="21"/>
      <c r="CE108" s="21"/>
      <c r="CF108" s="21"/>
      <c r="CG108" s="21"/>
      <c r="CH108" s="21"/>
      <c r="CI108" s="171"/>
      <c r="CJ108" s="36" t="s">
        <v>706</v>
      </c>
      <c r="CK108" s="21"/>
      <c r="CL108" s="21"/>
      <c r="CM108" s="21"/>
      <c r="CN108" s="21"/>
      <c r="CO108" s="21"/>
      <c r="CP108" s="21"/>
      <c r="CQ108" s="21"/>
      <c r="CR108" s="21"/>
      <c r="CS108" s="21"/>
      <c r="CT108" s="21"/>
      <c r="CU108" s="21"/>
      <c r="CV108" s="21"/>
      <c r="CW108" s="171"/>
    </row>
    <row r="109" spans="74:101" x14ac:dyDescent="0.8">
      <c r="BV109" s="366"/>
      <c r="BW109" s="156"/>
      <c r="BX109" s="156"/>
      <c r="BY109" s="1675" t="s">
        <v>693</v>
      </c>
      <c r="BZ109" s="1675"/>
      <c r="CA109" s="1675"/>
      <c r="CB109" s="1675"/>
      <c r="CC109" s="1675"/>
      <c r="CD109" s="1675"/>
      <c r="CE109" s="1675"/>
      <c r="CF109" s="1675"/>
      <c r="CG109" s="1675"/>
      <c r="CH109" s="1675"/>
      <c r="CI109" s="1676"/>
      <c r="CJ109" s="366"/>
      <c r="CK109" s="156"/>
      <c r="CL109" s="156"/>
      <c r="CM109" s="1675" t="s">
        <v>693</v>
      </c>
      <c r="CN109" s="1675"/>
      <c r="CO109" s="1675"/>
      <c r="CP109" s="1675"/>
      <c r="CQ109" s="1675"/>
      <c r="CR109" s="1675"/>
      <c r="CS109" s="1675"/>
      <c r="CT109" s="1675"/>
      <c r="CU109" s="1675"/>
      <c r="CV109" s="1675"/>
      <c r="CW109" s="1676"/>
    </row>
    <row r="110" spans="74:101" x14ac:dyDescent="0.8">
      <c r="BV110" s="22"/>
      <c r="BW110" s="185"/>
      <c r="BX110" s="156"/>
      <c r="BY110" s="1677" t="s">
        <v>694</v>
      </c>
      <c r="BZ110" s="1677"/>
      <c r="CA110" s="1677"/>
      <c r="CB110" s="1677"/>
      <c r="CC110" s="1677"/>
      <c r="CD110" s="1677"/>
      <c r="CE110" s="1677"/>
      <c r="CF110" s="1677"/>
      <c r="CG110" s="1677"/>
      <c r="CH110" s="1677"/>
      <c r="CI110" s="1678"/>
      <c r="CJ110" s="22"/>
      <c r="CK110" s="185"/>
      <c r="CL110" s="156"/>
      <c r="CM110" s="1679" t="s">
        <v>701</v>
      </c>
      <c r="CN110" s="1679"/>
      <c r="CO110" s="1679"/>
      <c r="CP110" s="1679"/>
      <c r="CQ110" s="1679"/>
      <c r="CR110" s="1679"/>
      <c r="CS110" s="1679"/>
      <c r="CT110" s="1679"/>
      <c r="CU110" s="1679"/>
      <c r="CV110" s="1679"/>
      <c r="CW110" s="1680"/>
    </row>
    <row r="111" spans="74:101" x14ac:dyDescent="0.8">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8">
      <c r="BV112" s="1681" t="s">
        <v>695</v>
      </c>
      <c r="BW112" s="1726" t="s">
        <v>694</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1" t="s">
        <v>695</v>
      </c>
      <c r="CK112" s="1729" t="s">
        <v>701</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8">
      <c r="BV113" s="1681"/>
      <c r="BW113" s="1726"/>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1"/>
      <c r="CK113" s="1729"/>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8">
      <c r="BV114" s="1681"/>
      <c r="BW114" s="1726"/>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1"/>
      <c r="CK114" s="1729"/>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8">
      <c r="BV115" s="1681"/>
      <c r="BW115" s="1726"/>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1"/>
      <c r="CK115" s="1729"/>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8">
      <c r="BV116" s="1681"/>
      <c r="BW116" s="1726"/>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1"/>
      <c r="CK116" s="1729"/>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8">
      <c r="BV117" s="1681"/>
      <c r="BW117" s="1726"/>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1"/>
      <c r="CK117" s="1729"/>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8">
      <c r="BV118" s="1681"/>
      <c r="BW118" s="1726"/>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1"/>
      <c r="CK118" s="1729"/>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8">
      <c r="BV119" s="1681"/>
      <c r="BW119" s="1726"/>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1"/>
      <c r="CK119" s="1729"/>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8">
      <c r="BV120" s="1681"/>
      <c r="BW120" s="1726"/>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1"/>
      <c r="CK120" s="1729"/>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8">
      <c r="BV121" s="1681"/>
      <c r="BW121" s="1726"/>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1"/>
      <c r="CK121" s="1729"/>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6.75" thickBot="1" x14ac:dyDescent="0.95">
      <c r="BV122" s="1682"/>
      <c r="BW122" s="1727"/>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2"/>
      <c r="CK122" s="1730"/>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8">
      <c r="BV123" s="77"/>
      <c r="BW123" s="77"/>
      <c r="BX123" s="1370"/>
      <c r="BY123" s="1371"/>
      <c r="BZ123" s="1371"/>
      <c r="CA123" s="1371"/>
      <c r="CB123" s="1371"/>
      <c r="CC123" s="1371"/>
      <c r="CD123" s="1371"/>
      <c r="CE123" s="1371"/>
      <c r="CF123" s="1371"/>
      <c r="CG123" s="1371"/>
      <c r="CH123" s="1371"/>
      <c r="CI123" s="1371"/>
    </row>
    <row r="124" spans="74:101" x14ac:dyDescent="0.8">
      <c r="BV124" s="77"/>
      <c r="BW124" s="77"/>
      <c r="BX124" s="1370"/>
      <c r="BY124" s="1371"/>
      <c r="BZ124" s="1371"/>
      <c r="CA124" s="1371"/>
      <c r="CB124" s="1371"/>
      <c r="CC124" s="1371"/>
      <c r="CD124" s="1371"/>
      <c r="CE124" s="1371"/>
      <c r="CF124" s="1371"/>
      <c r="CG124" s="1371"/>
      <c r="CH124" s="1371"/>
      <c r="CI124" s="1371"/>
    </row>
    <row r="125" spans="74:101" ht="16.75" thickBot="1" x14ac:dyDescent="0.95">
      <c r="BV125" s="77"/>
      <c r="BW125" s="77"/>
      <c r="BX125" s="1370"/>
      <c r="BY125" s="1371"/>
      <c r="BZ125" s="1371"/>
      <c r="CA125" s="1371"/>
      <c r="CB125" s="1371"/>
      <c r="CC125" s="1371"/>
      <c r="CD125" s="1371"/>
      <c r="CE125" s="1371"/>
      <c r="CF125" s="1371"/>
      <c r="CG125" s="1371"/>
      <c r="CH125" s="1371"/>
      <c r="CI125" s="1371"/>
    </row>
    <row r="126" spans="74:101" x14ac:dyDescent="0.8">
      <c r="BV126" s="36" t="s">
        <v>707</v>
      </c>
      <c r="BW126" s="1380"/>
      <c r="BX126" s="1381"/>
      <c r="BY126" s="21"/>
      <c r="BZ126" s="21"/>
      <c r="CA126" s="21"/>
      <c r="CB126" s="21"/>
      <c r="CC126" s="21"/>
      <c r="CD126" s="21"/>
      <c r="CE126" s="21"/>
      <c r="CF126" s="21"/>
      <c r="CG126" s="21"/>
      <c r="CH126" s="21"/>
      <c r="CI126" s="171"/>
      <c r="CJ126" s="36" t="s">
        <v>710</v>
      </c>
      <c r="CK126" s="21"/>
      <c r="CL126" s="21"/>
      <c r="CM126" s="21"/>
      <c r="CN126" s="21"/>
      <c r="CO126" s="21"/>
      <c r="CP126" s="21"/>
      <c r="CQ126" s="21"/>
      <c r="CR126" s="21"/>
      <c r="CS126" s="21"/>
      <c r="CT126" s="21"/>
      <c r="CU126" s="21"/>
      <c r="CV126" s="21"/>
      <c r="CW126" s="171"/>
    </row>
    <row r="127" spans="74:101" x14ac:dyDescent="0.8">
      <c r="BV127" s="366"/>
      <c r="BW127" s="156"/>
      <c r="BX127" s="156"/>
      <c r="BY127" s="1675" t="s">
        <v>693</v>
      </c>
      <c r="BZ127" s="1675"/>
      <c r="CA127" s="1675"/>
      <c r="CB127" s="1675"/>
      <c r="CC127" s="1675"/>
      <c r="CD127" s="1675"/>
      <c r="CE127" s="1675"/>
      <c r="CF127" s="1675"/>
      <c r="CG127" s="1675"/>
      <c r="CH127" s="1675"/>
      <c r="CI127" s="1676"/>
      <c r="CJ127" s="366"/>
      <c r="CK127" s="156"/>
      <c r="CL127" s="156"/>
      <c r="CM127" s="1675" t="s">
        <v>693</v>
      </c>
      <c r="CN127" s="1675"/>
      <c r="CO127" s="1675"/>
      <c r="CP127" s="1675"/>
      <c r="CQ127" s="1675"/>
      <c r="CR127" s="1675"/>
      <c r="CS127" s="1675"/>
      <c r="CT127" s="1675"/>
      <c r="CU127" s="1675"/>
      <c r="CV127" s="1675"/>
      <c r="CW127" s="1676"/>
    </row>
    <row r="128" spans="74:101" x14ac:dyDescent="0.8">
      <c r="BV128" s="22"/>
      <c r="BW128" s="185"/>
      <c r="BX128" s="156"/>
      <c r="BY128" s="1677" t="s">
        <v>696</v>
      </c>
      <c r="BZ128" s="1677"/>
      <c r="CA128" s="1677"/>
      <c r="CB128" s="1677"/>
      <c r="CC128" s="1677"/>
      <c r="CD128" s="1677"/>
      <c r="CE128" s="1677"/>
      <c r="CF128" s="1677"/>
      <c r="CG128" s="1677"/>
      <c r="CH128" s="1677"/>
      <c r="CI128" s="1678"/>
      <c r="CJ128" s="22"/>
      <c r="CK128" s="185"/>
      <c r="CL128" s="156"/>
      <c r="CM128" s="1677" t="s">
        <v>702</v>
      </c>
      <c r="CN128" s="1677"/>
      <c r="CO128" s="1677"/>
      <c r="CP128" s="1677"/>
      <c r="CQ128" s="1677"/>
      <c r="CR128" s="1677"/>
      <c r="CS128" s="1677"/>
      <c r="CT128" s="1677"/>
      <c r="CU128" s="1677"/>
      <c r="CV128" s="1677"/>
      <c r="CW128" s="1678"/>
    </row>
    <row r="129" spans="74:101" x14ac:dyDescent="0.8">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8">
      <c r="BV130" s="1681" t="s">
        <v>695</v>
      </c>
      <c r="BW130" s="1726" t="s">
        <v>696</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1" t="s">
        <v>695</v>
      </c>
      <c r="CK130" s="1726" t="s">
        <v>702</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8">
      <c r="BV131" s="1681"/>
      <c r="BW131" s="1726"/>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1"/>
      <c r="CK131" s="1726"/>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8">
      <c r="BV132" s="1681"/>
      <c r="BW132" s="1726"/>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1"/>
      <c r="CK132" s="1726"/>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8">
      <c r="BV133" s="1681"/>
      <c r="BW133" s="1726"/>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1"/>
      <c r="CK133" s="1726"/>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8">
      <c r="BV134" s="1681"/>
      <c r="BW134" s="1726"/>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1"/>
      <c r="CK134" s="1726"/>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8">
      <c r="BV135" s="1681"/>
      <c r="BW135" s="1726"/>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1"/>
      <c r="CK135" s="1726"/>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8">
      <c r="BV136" s="1681"/>
      <c r="BW136" s="1726"/>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1"/>
      <c r="CK136" s="1726"/>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8">
      <c r="BV137" s="1681"/>
      <c r="BW137" s="1726"/>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1"/>
      <c r="CK137" s="1726"/>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8">
      <c r="BV138" s="1681"/>
      <c r="BW138" s="1726"/>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1"/>
      <c r="CK138" s="1726"/>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8">
      <c r="BV139" s="1681"/>
      <c r="BW139" s="1726"/>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1"/>
      <c r="CK139" s="1726"/>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6.75" thickBot="1" x14ac:dyDescent="0.95">
      <c r="BV140" s="1682"/>
      <c r="BW140" s="1727"/>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2"/>
      <c r="CK140" s="1727"/>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8">
      <c r="BV141" s="1363"/>
      <c r="BW141" s="1363"/>
      <c r="BX141" s="1370"/>
      <c r="BY141" s="1371"/>
      <c r="BZ141" s="1371"/>
      <c r="CA141" s="1371"/>
      <c r="CB141" s="1371"/>
      <c r="CC141" s="1371"/>
      <c r="CD141" s="1371"/>
      <c r="CE141" s="1371"/>
      <c r="CF141" s="1371"/>
      <c r="CG141" s="1371"/>
      <c r="CH141" s="1371"/>
      <c r="CI141" s="1371"/>
    </row>
    <row r="142" spans="74:101" x14ac:dyDescent="0.8">
      <c r="BV142" s="1363"/>
      <c r="BW142" s="1363"/>
      <c r="BX142" s="1370"/>
      <c r="BY142" s="1371"/>
      <c r="BZ142" s="1371"/>
      <c r="CA142" s="1371"/>
      <c r="CB142" s="1371"/>
      <c r="CC142" s="1371"/>
      <c r="CD142" s="1371"/>
      <c r="CE142" s="1371"/>
      <c r="CF142" s="1371"/>
      <c r="CG142" s="1371"/>
      <c r="CH142" s="1371"/>
      <c r="CI142" s="1371"/>
    </row>
    <row r="143" spans="74:101" ht="16.75" thickBot="1" x14ac:dyDescent="0.95">
      <c r="BV143" s="1363"/>
      <c r="BW143" s="1363"/>
      <c r="BX143" s="1370"/>
      <c r="BY143" s="1371"/>
      <c r="BZ143" s="1371"/>
      <c r="CA143" s="1371"/>
      <c r="CB143" s="1371"/>
      <c r="CC143" s="1371"/>
      <c r="CD143" s="1371"/>
      <c r="CE143" s="1371"/>
      <c r="CF143" s="1371"/>
      <c r="CG143" s="1371"/>
      <c r="CH143" s="1371"/>
      <c r="CI143" s="1371"/>
    </row>
    <row r="144" spans="74:101" x14ac:dyDescent="0.8">
      <c r="BV144" s="36" t="s">
        <v>708</v>
      </c>
      <c r="BW144" s="21"/>
      <c r="BX144" s="21"/>
      <c r="BY144" s="21"/>
      <c r="BZ144" s="21"/>
      <c r="CA144" s="21"/>
      <c r="CB144" s="21"/>
      <c r="CC144" s="21"/>
      <c r="CD144" s="21"/>
      <c r="CE144" s="21"/>
      <c r="CF144" s="21"/>
      <c r="CG144" s="21"/>
      <c r="CH144" s="21"/>
      <c r="CI144" s="171"/>
      <c r="CJ144" s="36" t="s">
        <v>709</v>
      </c>
      <c r="CK144" s="21"/>
      <c r="CL144" s="21"/>
      <c r="CM144" s="21"/>
      <c r="CN144" s="21"/>
      <c r="CO144" s="21"/>
      <c r="CP144" s="21"/>
      <c r="CQ144" s="21"/>
      <c r="CR144" s="21"/>
      <c r="CS144" s="21"/>
      <c r="CT144" s="21"/>
      <c r="CU144" s="21"/>
      <c r="CV144" s="21"/>
      <c r="CW144" s="171"/>
    </row>
    <row r="145" spans="74:101" x14ac:dyDescent="0.8">
      <c r="BV145" s="366"/>
      <c r="BW145" s="156"/>
      <c r="BX145" s="156"/>
      <c r="BY145" s="1675" t="s">
        <v>693</v>
      </c>
      <c r="BZ145" s="1675"/>
      <c r="CA145" s="1675"/>
      <c r="CB145" s="1675"/>
      <c r="CC145" s="1675"/>
      <c r="CD145" s="1675"/>
      <c r="CE145" s="1675"/>
      <c r="CF145" s="1675"/>
      <c r="CG145" s="1675"/>
      <c r="CH145" s="1675"/>
      <c r="CI145" s="1676"/>
      <c r="CJ145" s="366"/>
      <c r="CK145" s="156"/>
      <c r="CL145" s="156"/>
      <c r="CM145" s="1675" t="s">
        <v>693</v>
      </c>
      <c r="CN145" s="1675"/>
      <c r="CO145" s="1675"/>
      <c r="CP145" s="1675"/>
      <c r="CQ145" s="1675"/>
      <c r="CR145" s="1675"/>
      <c r="CS145" s="1675"/>
      <c r="CT145" s="1675"/>
      <c r="CU145" s="1675"/>
      <c r="CV145" s="1675"/>
      <c r="CW145" s="1676"/>
    </row>
    <row r="146" spans="74:101" x14ac:dyDescent="0.8">
      <c r="BV146" s="22"/>
      <c r="BW146" s="185"/>
      <c r="BX146" s="156"/>
      <c r="BY146" s="1677" t="s">
        <v>699</v>
      </c>
      <c r="BZ146" s="1677"/>
      <c r="CA146" s="1677"/>
      <c r="CB146" s="1677"/>
      <c r="CC146" s="1677"/>
      <c r="CD146" s="1677"/>
      <c r="CE146" s="1677"/>
      <c r="CF146" s="1677"/>
      <c r="CG146" s="1677"/>
      <c r="CH146" s="1677"/>
      <c r="CI146" s="1678"/>
      <c r="CJ146" s="22"/>
      <c r="CK146" s="185"/>
      <c r="CL146" s="156"/>
      <c r="CM146" s="1677" t="s">
        <v>703</v>
      </c>
      <c r="CN146" s="1677"/>
      <c r="CO146" s="1677"/>
      <c r="CP146" s="1677"/>
      <c r="CQ146" s="1677"/>
      <c r="CR146" s="1677"/>
      <c r="CS146" s="1677"/>
      <c r="CT146" s="1677"/>
      <c r="CU146" s="1677"/>
      <c r="CV146" s="1677"/>
      <c r="CW146" s="1678"/>
    </row>
    <row r="147" spans="74:101" x14ac:dyDescent="0.8">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8">
      <c r="BV148" s="1681" t="s">
        <v>695</v>
      </c>
      <c r="BW148" s="1726" t="s">
        <v>699</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1" t="s">
        <v>695</v>
      </c>
      <c r="CK148" s="1726" t="s">
        <v>703</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8">
      <c r="BV149" s="1681"/>
      <c r="BW149" s="1726"/>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1"/>
      <c r="CK149" s="1726"/>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8">
      <c r="BV150" s="1681"/>
      <c r="BW150" s="1726"/>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1"/>
      <c r="CK150" s="1726"/>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8">
      <c r="BV151" s="1681"/>
      <c r="BW151" s="1726"/>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1"/>
      <c r="CK151" s="1726"/>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8">
      <c r="BV152" s="1681"/>
      <c r="BW152" s="1726"/>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1"/>
      <c r="CK152" s="1726"/>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8">
      <c r="BV153" s="1681"/>
      <c r="BW153" s="1726"/>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1"/>
      <c r="CK153" s="1726"/>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8">
      <c r="BV154" s="1681"/>
      <c r="BW154" s="1726"/>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1"/>
      <c r="CK154" s="1726"/>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8">
      <c r="BV155" s="1681"/>
      <c r="BW155" s="1726"/>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1"/>
      <c r="CK155" s="1726"/>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8">
      <c r="BV156" s="1681"/>
      <c r="BW156" s="1726"/>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1"/>
      <c r="CK156" s="1726"/>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8">
      <c r="BV157" s="1681"/>
      <c r="BW157" s="1726"/>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1"/>
      <c r="CK157" s="1726"/>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6.75" thickBot="1" x14ac:dyDescent="0.95">
      <c r="BV158" s="1682"/>
      <c r="BW158" s="1727"/>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2"/>
      <c r="CK158" s="1727"/>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BY145:CI145"/>
    <mergeCell ref="CM145:CW145"/>
    <mergeCell ref="BY146:CI146"/>
    <mergeCell ref="CM146:CW146"/>
    <mergeCell ref="BV148:BV158"/>
    <mergeCell ref="BW148:BW158"/>
    <mergeCell ref="CJ148:CJ158"/>
    <mergeCell ref="CK148:CK158"/>
    <mergeCell ref="CM127:CW127"/>
    <mergeCell ref="BY128:CI128"/>
    <mergeCell ref="CM128:CW128"/>
    <mergeCell ref="BV130:BV140"/>
    <mergeCell ref="BW130:BW140"/>
    <mergeCell ref="CJ130:CJ140"/>
    <mergeCell ref="CK130:CK140"/>
    <mergeCell ref="BV112:BV122"/>
    <mergeCell ref="BW112:BW122"/>
    <mergeCell ref="CJ112:CJ122"/>
    <mergeCell ref="CK112:CK122"/>
    <mergeCell ref="BY127:CI127"/>
    <mergeCell ref="BX93:CH93"/>
    <mergeCell ref="BV95:BV105"/>
    <mergeCell ref="BY109:CI109"/>
    <mergeCell ref="CM109:CW109"/>
    <mergeCell ref="BY110:CI110"/>
    <mergeCell ref="CM110:CW110"/>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H53:BR53"/>
    <mergeCell ref="BH54:BR54"/>
    <mergeCell ref="BE56:BE66"/>
    <mergeCell ref="BF56:BF66"/>
    <mergeCell ref="BH71:BR71"/>
    <mergeCell ref="BF74:BF84"/>
    <mergeCell ref="AP16:AP26"/>
    <mergeCell ref="AR14:BB14"/>
    <mergeCell ref="AM24:AM26"/>
    <mergeCell ref="AM29:AM31"/>
    <mergeCell ref="AM35:AM37"/>
    <mergeCell ref="AM39:AM41"/>
    <mergeCell ref="AS35:BC35"/>
    <mergeCell ref="AM13:AN13"/>
    <mergeCell ref="AM16:AN16"/>
    <mergeCell ref="AM14:AN14"/>
    <mergeCell ref="AM17:AN17"/>
    <mergeCell ref="BE74:BE84"/>
  </mergeCells>
  <hyperlinks>
    <hyperlink ref="A1" location="'Cover Page '!A1" display="Back to cover page "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defaultColWidth="11" defaultRowHeight="16" x14ac:dyDescent="0.8"/>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8.5" x14ac:dyDescent="0.9">
      <c r="A1" s="1310" t="s">
        <v>534</v>
      </c>
      <c r="B1" s="249"/>
      <c r="C1" s="249"/>
      <c r="D1" s="249"/>
      <c r="E1" s="1652" t="s">
        <v>445</v>
      </c>
      <c r="F1" s="1652"/>
      <c r="G1" s="1652"/>
      <c r="H1" s="1652"/>
      <c r="I1" s="1652"/>
      <c r="J1" s="1652"/>
      <c r="K1" s="1653"/>
      <c r="L1" s="1663" t="s">
        <v>443</v>
      </c>
      <c r="M1" s="1664"/>
      <c r="N1" s="1664"/>
      <c r="O1" s="1664"/>
      <c r="P1" s="1664"/>
      <c r="Q1" s="1665"/>
      <c r="R1" s="1666" t="s">
        <v>444</v>
      </c>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330"/>
      <c r="AU1" s="1330"/>
      <c r="AV1" s="1330"/>
      <c r="AW1" s="1330"/>
      <c r="AX1" s="1330"/>
      <c r="AY1" s="1330"/>
      <c r="AZ1" s="1330"/>
      <c r="BA1" s="1330"/>
      <c r="BB1" s="1330"/>
      <c r="BC1" s="1330"/>
    </row>
    <row r="2" spans="1:55" x14ac:dyDescent="0.8">
      <c r="A2" s="249"/>
      <c r="B2" s="249"/>
      <c r="C2" s="249"/>
      <c r="D2" s="249"/>
      <c r="E2" s="1652"/>
      <c r="F2" s="1652"/>
      <c r="G2" s="1652"/>
      <c r="H2" s="1652"/>
      <c r="I2" s="1652"/>
      <c r="J2" s="1652"/>
      <c r="K2" s="1653"/>
      <c r="L2" s="1663"/>
      <c r="M2" s="1664"/>
      <c r="N2" s="1664"/>
      <c r="O2" s="1664"/>
      <c r="P2" s="1664"/>
      <c r="Q2" s="1665"/>
      <c r="R2" s="1666"/>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330"/>
      <c r="AU2" s="1330"/>
      <c r="AV2" s="1330"/>
      <c r="AW2" s="1330"/>
      <c r="AX2" s="1330"/>
      <c r="AY2" s="1330"/>
      <c r="AZ2" s="1330"/>
      <c r="BA2" s="1330"/>
      <c r="BB2" s="1330"/>
      <c r="BC2" s="1330"/>
    </row>
    <row r="3" spans="1:55" x14ac:dyDescent="0.8">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6.75" thickBot="1" x14ac:dyDescent="0.95">
      <c r="A4" s="13" t="s">
        <v>271</v>
      </c>
      <c r="AT4" s="1330"/>
      <c r="AU4" s="1330"/>
      <c r="AV4" s="1330"/>
      <c r="AW4" s="1330"/>
      <c r="AX4" s="1330"/>
      <c r="AY4" s="1330"/>
      <c r="AZ4" s="1330"/>
      <c r="BA4" s="1330"/>
      <c r="BB4" s="1330"/>
      <c r="BC4" s="1330"/>
    </row>
    <row r="5" spans="1:55" x14ac:dyDescent="0.8">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8">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8">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8">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8">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8">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8">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8">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8">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8">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8">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8">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8">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8">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8">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8">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8">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8">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8">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8">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8">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8">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8">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8">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8">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8">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8">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8">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8">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8">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8">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8">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8">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8">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8">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8">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8">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6.75" thickBot="1" x14ac:dyDescent="0.9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8">
      <c r="K43" s="37"/>
      <c r="L43" s="40"/>
      <c r="Q43" s="37"/>
      <c r="R43" s="40"/>
    </row>
    <row r="44" spans="1:55" x14ac:dyDescent="0.8">
      <c r="K44" s="80"/>
      <c r="L44" s="40"/>
      <c r="Q44" s="80"/>
      <c r="R44" s="40"/>
    </row>
    <row r="45" spans="1:55" x14ac:dyDescent="0.8">
      <c r="A45" s="73" t="s">
        <v>290</v>
      </c>
      <c r="B45" s="74" t="s">
        <v>291</v>
      </c>
      <c r="C45" s="65"/>
      <c r="D45" s="65"/>
      <c r="E45" s="65"/>
      <c r="F45" s="65"/>
      <c r="G45" s="65"/>
      <c r="H45" s="65"/>
      <c r="I45" s="65"/>
      <c r="J45" s="65"/>
      <c r="K45" s="65"/>
      <c r="L45" s="65"/>
      <c r="M45" s="65"/>
      <c r="N45" s="65"/>
      <c r="O45" s="65"/>
      <c r="P45" s="65"/>
      <c r="Q45" s="65"/>
      <c r="R45" s="65"/>
      <c r="S45" s="65"/>
      <c r="T45" s="75"/>
    </row>
    <row r="46" spans="1:55" x14ac:dyDescent="0.8">
      <c r="A46" s="227" t="s">
        <v>273</v>
      </c>
      <c r="B46" s="40">
        <v>37</v>
      </c>
      <c r="C46" s="40"/>
      <c r="D46" s="40"/>
      <c r="E46" s="40"/>
      <c r="F46" s="40"/>
      <c r="G46" s="40"/>
      <c r="H46" s="40"/>
      <c r="I46" s="40"/>
      <c r="J46" s="40"/>
      <c r="K46" s="40"/>
      <c r="L46" s="40"/>
      <c r="M46" s="40"/>
      <c r="N46" s="40"/>
      <c r="O46" s="40"/>
      <c r="P46" s="40"/>
      <c r="Q46" s="40"/>
      <c r="R46" s="40"/>
      <c r="T46" s="76"/>
    </row>
    <row r="47" spans="1:55" x14ac:dyDescent="0.8">
      <c r="A47" s="227" t="s">
        <v>274</v>
      </c>
      <c r="B47" s="40">
        <v>8</v>
      </c>
      <c r="C47" s="40"/>
      <c r="D47" s="40"/>
      <c r="E47" s="40"/>
      <c r="F47" s="40"/>
      <c r="G47" s="40"/>
      <c r="H47" s="40"/>
      <c r="I47" s="40"/>
      <c r="J47" s="40"/>
      <c r="K47" s="40"/>
      <c r="L47" s="40"/>
      <c r="M47" s="40"/>
      <c r="N47" s="40"/>
      <c r="O47" s="40"/>
      <c r="P47" s="40"/>
      <c r="Q47" s="40"/>
      <c r="R47" s="40"/>
      <c r="T47" s="76"/>
    </row>
    <row r="48" spans="1:55" x14ac:dyDescent="0.8">
      <c r="A48" s="227" t="s">
        <v>275</v>
      </c>
      <c r="B48" s="40">
        <v>4</v>
      </c>
      <c r="C48" s="40"/>
      <c r="D48" s="40"/>
      <c r="E48" s="40"/>
      <c r="F48" s="40"/>
      <c r="G48" s="40"/>
      <c r="H48" s="40"/>
      <c r="I48" s="40"/>
      <c r="J48" s="40"/>
      <c r="K48" s="40"/>
      <c r="L48" s="40"/>
      <c r="M48" s="40"/>
      <c r="N48" s="40"/>
      <c r="O48" s="40"/>
      <c r="P48" s="40"/>
      <c r="Q48" s="40"/>
      <c r="R48" s="40"/>
      <c r="T48" s="76"/>
    </row>
    <row r="49" spans="1:23" x14ac:dyDescent="0.8">
      <c r="A49" s="227" t="s">
        <v>276</v>
      </c>
      <c r="B49" s="40">
        <v>8</v>
      </c>
      <c r="C49" s="40"/>
      <c r="D49" s="40"/>
      <c r="E49" s="40"/>
      <c r="F49" s="40"/>
      <c r="G49" s="40"/>
      <c r="H49" s="40"/>
      <c r="I49" s="40"/>
      <c r="J49" s="40"/>
      <c r="K49" s="40"/>
      <c r="L49" s="40"/>
      <c r="M49" s="40"/>
      <c r="N49" s="40"/>
      <c r="O49" s="40"/>
      <c r="P49" s="40"/>
      <c r="Q49" s="40"/>
      <c r="R49" s="40"/>
      <c r="T49" s="76"/>
    </row>
    <row r="50" spans="1:23" x14ac:dyDescent="0.8">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8">
      <c r="A51" s="35"/>
      <c r="B51" s="40"/>
      <c r="C51" s="40"/>
      <c r="D51" s="40"/>
      <c r="E51" s="40"/>
      <c r="F51" s="40"/>
      <c r="G51" s="40"/>
      <c r="H51" s="40"/>
      <c r="I51" s="40"/>
      <c r="J51" s="40"/>
      <c r="K51" s="40"/>
      <c r="L51" s="40"/>
      <c r="M51" s="40"/>
      <c r="N51" s="40"/>
      <c r="O51" s="40"/>
      <c r="P51" s="40"/>
      <c r="Q51" s="40"/>
      <c r="R51" s="40"/>
      <c r="T51" s="76"/>
    </row>
    <row r="52" spans="1:23" x14ac:dyDescent="0.8">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8">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8">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8">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8">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8">
      <c r="A57" s="228"/>
      <c r="B57" s="40"/>
      <c r="E57" s="25"/>
      <c r="F57" s="25"/>
      <c r="G57" s="25"/>
      <c r="H57" s="25"/>
      <c r="I57" s="25"/>
      <c r="J57" s="25"/>
      <c r="K57" s="198"/>
      <c r="L57" s="25"/>
      <c r="Q57" s="65"/>
      <c r="R57" s="40"/>
    </row>
    <row r="58" spans="1:23" x14ac:dyDescent="0.8">
      <c r="A58" s="84" t="s">
        <v>295</v>
      </c>
      <c r="B58" s="40"/>
      <c r="E58" s="25"/>
      <c r="F58" s="25"/>
      <c r="G58" s="25"/>
      <c r="H58" s="25"/>
      <c r="I58" s="25"/>
      <c r="J58" s="25"/>
      <c r="K58" s="25"/>
      <c r="L58" s="25"/>
      <c r="Q58" s="40"/>
      <c r="R58" s="40"/>
    </row>
    <row r="59" spans="1:23" x14ac:dyDescent="0.8">
      <c r="A59" s="228" t="s">
        <v>296</v>
      </c>
      <c r="B59" s="40">
        <f>K10/K22</f>
        <v>20.941904761904762</v>
      </c>
      <c r="E59" s="25"/>
      <c r="F59" s="25"/>
      <c r="G59" s="25"/>
      <c r="H59" s="25"/>
      <c r="I59" s="25"/>
      <c r="J59" s="25"/>
      <c r="K59" s="25"/>
      <c r="L59" s="25"/>
      <c r="Q59" s="40"/>
      <c r="R59" s="40"/>
    </row>
    <row r="60" spans="1:23" x14ac:dyDescent="0.8">
      <c r="A60" s="228" t="s">
        <v>297</v>
      </c>
      <c r="B60" s="40">
        <f>K24/K22</f>
        <v>15.867738095238096</v>
      </c>
      <c r="E60" s="25"/>
      <c r="F60" s="25"/>
      <c r="G60" s="25"/>
      <c r="H60" s="25"/>
      <c r="I60" s="25"/>
      <c r="J60" s="25"/>
      <c r="K60" s="25"/>
      <c r="L60" s="25"/>
      <c r="Q60" s="40"/>
      <c r="R60" s="40"/>
    </row>
    <row r="61" spans="1:23" x14ac:dyDescent="0.8">
      <c r="A61" s="228" t="s">
        <v>298</v>
      </c>
      <c r="B61" s="40">
        <f>B59-B60</f>
        <v>5.0741666666666667</v>
      </c>
      <c r="E61" s="25"/>
      <c r="F61" s="25"/>
      <c r="G61" s="25"/>
      <c r="H61" s="25"/>
      <c r="I61" s="25"/>
      <c r="J61" s="25"/>
      <c r="K61" s="25"/>
      <c r="L61" s="25"/>
      <c r="Q61" s="40"/>
      <c r="R61" s="40"/>
    </row>
    <row r="62" spans="1:23" x14ac:dyDescent="0.8">
      <c r="K62" s="40"/>
      <c r="L62" s="40"/>
      <c r="Q62" s="40"/>
      <c r="R62" s="40"/>
    </row>
    <row r="63" spans="1:23" x14ac:dyDescent="0.8">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8">
      <c r="K64" s="65"/>
      <c r="L64" s="40"/>
      <c r="Q64" s="40"/>
      <c r="R64" s="40"/>
    </row>
    <row r="65" spans="1:81" x14ac:dyDescent="0.8">
      <c r="A65" s="89" t="s">
        <v>300</v>
      </c>
      <c r="K65" s="80"/>
      <c r="L65" s="40"/>
      <c r="Q65" s="80"/>
      <c r="R65" s="40"/>
    </row>
    <row r="66" spans="1:81" x14ac:dyDescent="0.8">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8">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8">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8">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8">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8">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8">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6.75" thickBot="1" x14ac:dyDescent="0.95">
      <c r="K73" s="65"/>
      <c r="L73" s="40"/>
      <c r="Q73" s="65"/>
      <c r="R73" s="40"/>
      <c r="AT73" s="1330"/>
      <c r="AU73" s="1330"/>
      <c r="AV73" s="1330"/>
      <c r="AW73" s="1330"/>
      <c r="AX73" s="1330"/>
      <c r="AY73" s="1330"/>
    </row>
    <row r="74" spans="1:81" ht="16.75" thickBot="1" x14ac:dyDescent="0.95">
      <c r="A74" s="103" t="s">
        <v>305</v>
      </c>
      <c r="K74" s="40"/>
      <c r="L74" s="40"/>
      <c r="Q74" s="40"/>
      <c r="R74" s="40"/>
      <c r="AT74" s="1330"/>
      <c r="AU74" s="1330"/>
      <c r="AV74" s="1330"/>
      <c r="AW74" s="1330"/>
      <c r="AX74" s="1330"/>
      <c r="AY74" s="1330"/>
    </row>
    <row r="75" spans="1:81" x14ac:dyDescent="0.8">
      <c r="K75" s="40"/>
      <c r="L75" s="40"/>
      <c r="Q75" s="40"/>
      <c r="R75" s="40"/>
    </row>
    <row r="76" spans="1:81" x14ac:dyDescent="0.8">
      <c r="A76" s="89" t="s">
        <v>306</v>
      </c>
      <c r="K76" s="80"/>
      <c r="L76" s="40"/>
      <c r="Q76" s="40"/>
      <c r="R76" s="40"/>
    </row>
    <row r="77" spans="1:81" x14ac:dyDescent="0.8">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8">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8">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8">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8">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8">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8">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8">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8">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8">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8">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8">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8">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8">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8">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8">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8">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8">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8">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8">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8">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8">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8">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8">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8">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8">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8">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8">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8">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8">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8">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8">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8">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8">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8">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8">
      <c r="K112" s="65"/>
      <c r="L112" s="40"/>
      <c r="Q112" s="65"/>
      <c r="R112" s="40"/>
    </row>
    <row r="113" spans="1:52" x14ac:dyDescent="0.8">
      <c r="K113" s="40"/>
      <c r="L113" s="40"/>
      <c r="Q113" s="40"/>
      <c r="R113" s="40"/>
    </row>
    <row r="114" spans="1:52" x14ac:dyDescent="0.8">
      <c r="A114" s="89" t="s">
        <v>309</v>
      </c>
      <c r="K114" s="80"/>
      <c r="L114" s="40"/>
      <c r="Q114" s="80"/>
      <c r="R114" s="40"/>
    </row>
    <row r="115" spans="1:52" x14ac:dyDescent="0.8">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8">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8">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8">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8">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8">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8">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8">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8">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8">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8">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8">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8">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8">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8">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8">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8">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8">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8">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8">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8">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8">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8">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8">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8">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8">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8">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8">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8">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8">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8">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8">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8">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8">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8">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8">
      <c r="K150" s="65"/>
      <c r="L150" s="40"/>
      <c r="Q150" s="65"/>
      <c r="R150" s="40"/>
    </row>
    <row r="151" spans="1:52" x14ac:dyDescent="0.8">
      <c r="K151" s="40"/>
      <c r="L151" s="40"/>
      <c r="Q151" s="40"/>
      <c r="R151" s="40"/>
    </row>
    <row r="152" spans="1:52" x14ac:dyDescent="0.8">
      <c r="A152" s="89" t="s">
        <v>312</v>
      </c>
      <c r="K152" s="80"/>
      <c r="L152" s="40"/>
      <c r="Q152" s="80"/>
      <c r="R152" s="40"/>
    </row>
    <row r="153" spans="1:52" x14ac:dyDescent="0.8">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8">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8">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8">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8">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8">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8">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8">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8">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8">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8">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8">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8">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8">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8">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8">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8">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8">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8">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8">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8">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8">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8">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8">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8">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8">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8">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8">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8">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8">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8">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8">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8">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8">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8">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8">
      <c r="K188" s="65"/>
      <c r="L188" s="40"/>
      <c r="Q188" s="65"/>
      <c r="R188" s="40"/>
    </row>
    <row r="189" spans="1:52" x14ac:dyDescent="0.8">
      <c r="K189" s="40"/>
      <c r="L189" s="40"/>
      <c r="Q189" s="40"/>
      <c r="R189" s="40"/>
    </row>
    <row r="190" spans="1:52" x14ac:dyDescent="0.8">
      <c r="A190" s="89" t="s">
        <v>315</v>
      </c>
      <c r="K190" s="80"/>
      <c r="L190" s="40"/>
      <c r="Q190" s="80"/>
      <c r="R190" s="40"/>
    </row>
    <row r="191" spans="1:52" x14ac:dyDescent="0.8">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8">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8">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8">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8">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8">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8">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8">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8">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8">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8">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8">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8">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8">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8">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8">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8">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8">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8">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8">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8">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8">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8">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8">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8">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8">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8">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8">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8">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8">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8">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8">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8">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8">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8">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8">
      <c r="K226" s="65"/>
      <c r="L226" s="40"/>
      <c r="Q226" s="65"/>
      <c r="R226" s="40"/>
    </row>
    <row r="227" spans="1:50" ht="16.75" thickBot="1" x14ac:dyDescent="0.95">
      <c r="K227" s="40"/>
      <c r="L227" s="40"/>
      <c r="Q227" s="40"/>
      <c r="R227" s="40"/>
    </row>
    <row r="228" spans="1:50" ht="16.75" thickBot="1" x14ac:dyDescent="0.95">
      <c r="A228" s="127" t="s">
        <v>318</v>
      </c>
      <c r="K228" s="40"/>
      <c r="L228" s="40"/>
      <c r="Q228" s="40"/>
      <c r="R228" s="40"/>
    </row>
    <row r="229" spans="1:50" x14ac:dyDescent="0.8">
      <c r="K229" s="40"/>
      <c r="L229" s="40"/>
      <c r="Q229" s="40"/>
      <c r="R229" s="40"/>
    </row>
    <row r="230" spans="1:50" x14ac:dyDescent="0.8">
      <c r="A230" s="89" t="s">
        <v>306</v>
      </c>
      <c r="K230" s="80"/>
      <c r="L230" s="40"/>
      <c r="Q230" s="80"/>
      <c r="R230" s="40"/>
    </row>
    <row r="231" spans="1:50" x14ac:dyDescent="0.8">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8">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8">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8">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8">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8">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8">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8">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8">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8">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8">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8">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8">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8">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8">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8">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8">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8">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8">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8">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8">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8">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8">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8">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8">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8">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8">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8">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8">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8">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8">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8">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8">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8">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8">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8">
      <c r="K266" s="65"/>
      <c r="L266" s="40"/>
      <c r="Q266" s="40"/>
      <c r="R266" s="40"/>
    </row>
    <row r="267" spans="1:52" x14ac:dyDescent="0.8">
      <c r="K267" s="40"/>
      <c r="L267" s="40"/>
      <c r="Q267" s="40"/>
      <c r="R267" s="40"/>
    </row>
    <row r="268" spans="1:52" x14ac:dyDescent="0.8">
      <c r="A268" s="89" t="s">
        <v>309</v>
      </c>
      <c r="K268" s="80"/>
      <c r="L268" s="40"/>
      <c r="Q268" s="80"/>
      <c r="R268" s="40"/>
    </row>
    <row r="269" spans="1:52" x14ac:dyDescent="0.8">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8">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8">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8">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8">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8">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8">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8">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8">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8">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8">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8">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8">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8">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8">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8">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8">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8">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8">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8">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8">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8">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8">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8">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8">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8">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8">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8">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8">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8">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8">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8">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8">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8">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8">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8">
      <c r="A306" s="89" t="s">
        <v>312</v>
      </c>
    </row>
    <row r="307" spans="1:45" x14ac:dyDescent="0.8">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8">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8">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8">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8">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8">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8">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8">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8">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8">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8">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8">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8">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8">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8">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8">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8">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8">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8">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8">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8">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8">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8">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8">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8">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8">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8">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8">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8">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8">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8">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8">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8">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8">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8">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8">
      <c r="A344" s="89" t="s">
        <v>315</v>
      </c>
    </row>
    <row r="345" spans="1:50" x14ac:dyDescent="0.8">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8">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8">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8">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8">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8">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8">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8">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8">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8">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8">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8">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8">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8">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8">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8">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8">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8">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8">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8">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8">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8">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8">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8">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8">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8">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8">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8">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8">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8">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8">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8">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8">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8">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8">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Q118"/>
  <sheetViews>
    <sheetView showGridLines="0" zoomScale="55" zoomScaleNormal="55" zoomScalePageLayoutView="55" workbookViewId="0">
      <pane xSplit="1" ySplit="3" topLeftCell="B7" activePane="bottomRight" state="frozen"/>
      <selection pane="topRight" activeCell="B1" sqref="B1"/>
      <selection pane="bottomLeft" activeCell="A2" sqref="A2"/>
      <selection pane="bottomRight" activeCell="BJ26" sqref="BJ26"/>
    </sheetView>
  </sheetViews>
  <sheetFormatPr defaultColWidth="10.83203125" defaultRowHeight="14.75" x14ac:dyDescent="0.75"/>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5" ht="15" customHeight="1" x14ac:dyDescent="0.75">
      <c r="A2" s="30"/>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5" ht="16.75" thickBot="1" x14ac:dyDescent="0.9">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6.75" thickBot="1" x14ac:dyDescent="0.9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75">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75">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5.5" thickBot="1" x14ac:dyDescent="0.9">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75">
      <c r="A8" s="31"/>
      <c r="B8" s="179"/>
    </row>
    <row r="9" spans="1:45" ht="16.75" thickBot="1" x14ac:dyDescent="0.95">
      <c r="A9" s="89" t="s">
        <v>221</v>
      </c>
      <c r="B9" s="179"/>
    </row>
    <row r="10" spans="1:45" x14ac:dyDescent="0.75">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75">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75">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75">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5.5" thickBot="1" x14ac:dyDescent="0.9">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5.5" thickTop="1" x14ac:dyDescent="0.75">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75">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75">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5.5" thickBot="1" x14ac:dyDescent="0.9">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5.5" thickBot="1" x14ac:dyDescent="0.9">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715</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9">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1" t="s">
        <v>695</v>
      </c>
      <c r="AW20" s="1731"/>
      <c r="AX20" s="1731"/>
      <c r="AY20" s="1731"/>
      <c r="AZ20" s="1731"/>
      <c r="BA20" s="1731"/>
      <c r="BB20" s="1731"/>
      <c r="BC20" s="1731"/>
      <c r="BD20" s="1731"/>
      <c r="BE20" s="1731"/>
      <c r="BF20" s="1731"/>
      <c r="BG20" s="1731"/>
      <c r="BH20" s="1731"/>
      <c r="BI20" s="1731"/>
      <c r="BJ20" s="1731"/>
      <c r="BK20" s="1731"/>
      <c r="BL20" s="1731"/>
      <c r="BM20" s="1731"/>
      <c r="BN20" s="1731"/>
      <c r="BO20" s="1731"/>
      <c r="BP20" s="1731"/>
      <c r="BQ20" s="1732"/>
    </row>
    <row r="21" spans="1:69" ht="15.75" customHeight="1" x14ac:dyDescent="0.75">
      <c r="B21" s="179"/>
      <c r="E21" s="179" t="s">
        <v>226</v>
      </c>
      <c r="F21" s="179" t="s">
        <v>226</v>
      </c>
      <c r="AT21" s="1429"/>
      <c r="AU21" s="1425"/>
      <c r="AV21" s="1733" t="s">
        <v>713</v>
      </c>
      <c r="AW21" s="1733"/>
      <c r="AX21" s="1733"/>
      <c r="AY21" s="1733"/>
      <c r="AZ21" s="1733"/>
      <c r="BA21" s="1733"/>
      <c r="BB21" s="1733"/>
      <c r="BC21" s="1733"/>
      <c r="BD21" s="1733"/>
      <c r="BE21" s="1733"/>
      <c r="BF21" s="1733"/>
      <c r="BG21" s="1733"/>
      <c r="BH21" s="1733"/>
      <c r="BI21" s="1733"/>
      <c r="BJ21" s="1733"/>
      <c r="BK21" s="1733"/>
      <c r="BL21" s="1733"/>
      <c r="BM21" s="1733"/>
      <c r="BN21" s="1733"/>
      <c r="BO21" s="1733"/>
      <c r="BP21" s="1733"/>
      <c r="BQ21" s="1734"/>
    </row>
    <row r="22" spans="1:69" ht="16.75" thickBot="1" x14ac:dyDescent="0.95">
      <c r="A22" s="19" t="s">
        <v>435</v>
      </c>
      <c r="B22" s="179"/>
      <c r="E22" s="179" t="s">
        <v>226</v>
      </c>
      <c r="J22" s="1738" t="s">
        <v>695</v>
      </c>
      <c r="K22" s="1739"/>
      <c r="L22" s="1740"/>
      <c r="M22" s="1738" t="s">
        <v>693</v>
      </c>
      <c r="N22" s="1739"/>
      <c r="O22" s="1739"/>
      <c r="P22" s="1740"/>
      <c r="Q22" s="1738" t="s">
        <v>714</v>
      </c>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75">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5" t="s">
        <v>712</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75">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6"/>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75">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6"/>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75">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6"/>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75">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6"/>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75">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6"/>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75">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6"/>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75">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6"/>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75">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6"/>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75">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6"/>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75">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6"/>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75">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6"/>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5.5" thickBot="1" x14ac:dyDescent="0.9">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7"/>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5.5" thickBot="1" x14ac:dyDescent="0.9">
      <c r="B36" s="179"/>
    </row>
    <row r="37" spans="1:69" ht="16.75" thickBot="1" x14ac:dyDescent="0.95">
      <c r="A37" s="89" t="s">
        <v>240</v>
      </c>
      <c r="B37" s="179"/>
      <c r="D37" s="180"/>
      <c r="I37" s="179" t="s">
        <v>226</v>
      </c>
      <c r="T37" s="180"/>
      <c r="AT37" s="1435" t="s">
        <v>715</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75">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1" t="s">
        <v>693</v>
      </c>
      <c r="AW38" s="1731"/>
      <c r="AX38" s="1731"/>
      <c r="AY38" s="1731"/>
      <c r="AZ38" s="1731"/>
      <c r="BA38" s="1731"/>
      <c r="BB38" s="1731"/>
      <c r="BC38" s="1731"/>
      <c r="BD38" s="1731"/>
      <c r="BE38" s="1731"/>
      <c r="BF38" s="1731"/>
      <c r="BG38" s="1731"/>
      <c r="BH38" s="1731"/>
      <c r="BI38" s="1731"/>
      <c r="BJ38" s="1731"/>
      <c r="BK38" s="1731"/>
      <c r="BL38" s="1731"/>
      <c r="BM38" s="1731"/>
      <c r="BN38" s="1731"/>
      <c r="BO38" s="1731"/>
      <c r="BP38" s="1731"/>
      <c r="BQ38" s="1732"/>
    </row>
    <row r="39" spans="1:69" x14ac:dyDescent="0.75">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3" t="s">
        <v>713</v>
      </c>
      <c r="AW39" s="1733"/>
      <c r="AX39" s="1733"/>
      <c r="AY39" s="1733"/>
      <c r="AZ39" s="1733"/>
      <c r="BA39" s="1733"/>
      <c r="BB39" s="1733"/>
      <c r="BC39" s="1733"/>
      <c r="BD39" s="1733"/>
      <c r="BE39" s="1733"/>
      <c r="BF39" s="1733"/>
      <c r="BG39" s="1733"/>
      <c r="BH39" s="1733"/>
      <c r="BI39" s="1733"/>
      <c r="BJ39" s="1733"/>
      <c r="BK39" s="1733"/>
      <c r="BL39" s="1733"/>
      <c r="BM39" s="1733"/>
      <c r="BN39" s="1733"/>
      <c r="BO39" s="1733"/>
      <c r="BP39" s="1733"/>
      <c r="BQ39" s="1734"/>
    </row>
    <row r="40" spans="1:69" x14ac:dyDescent="0.75">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75">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5" t="s">
        <v>712</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75">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6"/>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75">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6"/>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75">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6"/>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75">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6"/>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5.5" thickBot="1" x14ac:dyDescent="0.9">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6"/>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75">
      <c r="A47" s="179"/>
      <c r="B47" s="179"/>
      <c r="C47" s="179"/>
      <c r="D47" s="179"/>
      <c r="E47" s="179"/>
      <c r="F47" s="179"/>
      <c r="G47" s="179"/>
      <c r="H47" s="179"/>
      <c r="I47" s="179"/>
      <c r="Q47" s="182"/>
      <c r="R47" s="182"/>
      <c r="S47" s="179"/>
      <c r="T47" s="179"/>
      <c r="U47" s="179"/>
      <c r="AT47" s="1736"/>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6.75" thickBot="1" x14ac:dyDescent="0.95">
      <c r="A48" s="89" t="s">
        <v>250</v>
      </c>
      <c r="B48" s="179"/>
      <c r="C48" s="179"/>
      <c r="D48" s="179"/>
      <c r="E48" s="179"/>
      <c r="F48" s="179"/>
      <c r="G48" s="179"/>
      <c r="H48" s="179"/>
      <c r="I48" s="179"/>
      <c r="Q48" s="182"/>
      <c r="R48" s="182"/>
      <c r="S48" s="179"/>
      <c r="T48" s="179"/>
      <c r="U48" s="179"/>
      <c r="AT48" s="1736"/>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75">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6"/>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75">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6"/>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75">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6"/>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75">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6"/>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5.5" thickBot="1" x14ac:dyDescent="0.9">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7"/>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5.5" thickBot="1" x14ac:dyDescent="0.9">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75">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715</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5.5" thickBot="1" x14ac:dyDescent="0.9">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1" t="s">
        <v>714</v>
      </c>
      <c r="AW56" s="1731"/>
      <c r="AX56" s="1731"/>
      <c r="AY56" s="1731"/>
      <c r="AZ56" s="1731"/>
      <c r="BA56" s="1731"/>
      <c r="BB56" s="1731"/>
      <c r="BC56" s="1731"/>
      <c r="BD56" s="1731"/>
      <c r="BE56" s="1731"/>
      <c r="BF56" s="1731"/>
      <c r="BG56" s="1731"/>
      <c r="BH56" s="1731"/>
      <c r="BI56" s="1731"/>
      <c r="BJ56" s="1731"/>
      <c r="BK56" s="1731"/>
      <c r="BL56" s="1731"/>
      <c r="BM56" s="1731"/>
      <c r="BN56" s="1731"/>
      <c r="BO56" s="1731"/>
      <c r="BP56" s="1731"/>
      <c r="BQ56" s="1732"/>
    </row>
    <row r="57" spans="1:69" x14ac:dyDescent="0.75">
      <c r="B57" s="179">
        <f t="shared" ref="B57" si="35">B53+B55-B56</f>
        <v>108900</v>
      </c>
      <c r="AT57" s="1429"/>
      <c r="AU57" s="1425"/>
      <c r="AV57" s="1733" t="s">
        <v>713</v>
      </c>
      <c r="AW57" s="1733"/>
      <c r="AX57" s="1733"/>
      <c r="AY57" s="1733"/>
      <c r="AZ57" s="1733"/>
      <c r="BA57" s="1733"/>
      <c r="BB57" s="1733"/>
      <c r="BC57" s="1733"/>
      <c r="BD57" s="1733"/>
      <c r="BE57" s="1733"/>
      <c r="BF57" s="1733"/>
      <c r="BG57" s="1733"/>
      <c r="BH57" s="1733"/>
      <c r="BI57" s="1733"/>
      <c r="BJ57" s="1733"/>
      <c r="BK57" s="1733"/>
      <c r="BL57" s="1733"/>
      <c r="BM57" s="1733"/>
      <c r="BN57" s="1733"/>
      <c r="BO57" s="1733"/>
      <c r="BP57" s="1733"/>
      <c r="BQ57" s="1734"/>
    </row>
    <row r="58" spans="1:69" s="181" customFormat="1" ht="16.75" thickBot="1" x14ac:dyDescent="0.9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75">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5" t="s">
        <v>712</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75">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6"/>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75">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6"/>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75">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6"/>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75">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6"/>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75">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6"/>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75">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6"/>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75">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6"/>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5.5" thickBot="1" x14ac:dyDescent="0.9">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6"/>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75">
      <c r="B68" s="179"/>
      <c r="AT68" s="1736"/>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75">
      <c r="B69" s="179"/>
      <c r="AT69" s="1736"/>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6.75" thickBot="1" x14ac:dyDescent="0.95">
      <c r="A70" s="89" t="s">
        <v>264</v>
      </c>
      <c r="B70" s="179"/>
      <c r="AT70" s="1736"/>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5.5" thickBot="1" x14ac:dyDescent="0.9">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7"/>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75">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75">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75">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75">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75">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75">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75">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8">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6.75" thickBot="1" x14ac:dyDescent="0.9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75">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75">
      <c r="B82" s="179"/>
    </row>
    <row r="83" spans="1:45" x14ac:dyDescent="0.75">
      <c r="B83" s="179"/>
    </row>
    <row r="84" spans="1:45" ht="15.5" thickBot="1" x14ac:dyDescent="0.9"/>
    <row r="85" spans="1:45" ht="16" x14ac:dyDescent="0.8">
      <c r="A85" s="36" t="s">
        <v>501</v>
      </c>
      <c r="B85" s="1124"/>
      <c r="C85" s="1125">
        <v>2017</v>
      </c>
      <c r="D85" s="1126">
        <f>4/100</f>
        <v>0.04</v>
      </c>
      <c r="E85" s="1125"/>
      <c r="F85" s="1125" t="s">
        <v>163</v>
      </c>
      <c r="G85" s="1125" t="s">
        <v>164</v>
      </c>
      <c r="H85" s="1127"/>
    </row>
    <row r="86" spans="1:45" x14ac:dyDescent="0.75">
      <c r="A86" s="1128"/>
      <c r="B86" s="1129"/>
      <c r="C86" s="1129">
        <v>2018</v>
      </c>
      <c r="D86" s="1130">
        <f>($H$88*SIN(2*PI()*C86/$H$89)+4)/100</f>
        <v>2.2366442431225101E-2</v>
      </c>
      <c r="E86" s="1129"/>
      <c r="F86" s="1129"/>
      <c r="G86" s="1129"/>
      <c r="H86" s="1131"/>
    </row>
    <row r="87" spans="1:45" x14ac:dyDescent="0.75">
      <c r="A87" s="1128"/>
      <c r="B87" s="801"/>
      <c r="C87" s="1129">
        <v>2019</v>
      </c>
      <c r="D87" s="1130">
        <f t="shared" ref="D87:D93" si="48">($H$88*SIN(2*PI()*C87/$H$89)+4)/100</f>
        <v>1.1468304511145199E-2</v>
      </c>
      <c r="E87" s="1129"/>
      <c r="F87" s="1129"/>
      <c r="G87" s="1129"/>
      <c r="H87" s="1131"/>
    </row>
    <row r="88" spans="1:45" x14ac:dyDescent="0.75">
      <c r="A88" s="1128"/>
      <c r="B88" s="801"/>
      <c r="C88" s="1129">
        <v>2020</v>
      </c>
      <c r="D88" s="1130">
        <f t="shared" si="48"/>
        <v>3.9999999999997884E-2</v>
      </c>
      <c r="E88" s="1129"/>
      <c r="F88" s="1129"/>
      <c r="G88" s="1129" t="s">
        <v>165</v>
      </c>
      <c r="H88" s="1131">
        <v>3</v>
      </c>
    </row>
    <row r="89" spans="1:45" x14ac:dyDescent="0.75">
      <c r="A89" s="1128"/>
      <c r="B89" s="801"/>
      <c r="C89" s="1129">
        <v>2021</v>
      </c>
      <c r="D89" s="1130">
        <f t="shared" si="48"/>
        <v>6.8531695488853489E-2</v>
      </c>
      <c r="E89" s="1129"/>
      <c r="F89" s="1129"/>
      <c r="G89" s="1129" t="s">
        <v>166</v>
      </c>
      <c r="H89" s="1131">
        <v>5</v>
      </c>
    </row>
    <row r="90" spans="1:45" x14ac:dyDescent="0.75">
      <c r="A90" s="1128"/>
      <c r="B90" s="801"/>
      <c r="C90" s="1129">
        <v>2022</v>
      </c>
      <c r="D90" s="1130">
        <f t="shared" si="48"/>
        <v>5.7633557568778325E-2</v>
      </c>
      <c r="E90" s="1129"/>
      <c r="F90" s="1129"/>
      <c r="G90" s="1129" t="s">
        <v>165</v>
      </c>
      <c r="H90" s="1131">
        <v>0.25</v>
      </c>
    </row>
    <row r="91" spans="1:45" x14ac:dyDescent="0.75">
      <c r="A91" s="1128"/>
      <c r="B91" s="801"/>
      <c r="C91" s="1129">
        <v>2023</v>
      </c>
      <c r="D91" s="1130">
        <f t="shared" si="48"/>
        <v>2.2366442431231145E-2</v>
      </c>
      <c r="E91" s="1129"/>
      <c r="F91" s="1129"/>
      <c r="G91" s="1129" t="s">
        <v>166</v>
      </c>
      <c r="H91" s="1131">
        <v>10</v>
      </c>
    </row>
    <row r="92" spans="1:45" x14ac:dyDescent="0.75">
      <c r="A92" s="1128"/>
      <c r="B92" s="801"/>
      <c r="C92" s="1129">
        <v>2024</v>
      </c>
      <c r="D92" s="1130">
        <f t="shared" si="48"/>
        <v>1.1468304511147109E-2</v>
      </c>
      <c r="E92" s="1129"/>
      <c r="F92" s="1129"/>
      <c r="G92" s="1129"/>
      <c r="H92" s="1131"/>
    </row>
    <row r="93" spans="1:45" x14ac:dyDescent="0.75">
      <c r="A93" s="1128"/>
      <c r="B93" s="801"/>
      <c r="C93" s="1129">
        <v>2025</v>
      </c>
      <c r="D93" s="1130">
        <f t="shared" si="48"/>
        <v>3.9999999999990418E-2</v>
      </c>
      <c r="E93" s="1129"/>
      <c r="F93" s="1129"/>
      <c r="G93" s="1129"/>
      <c r="H93" s="1131"/>
    </row>
    <row r="94" spans="1:45" x14ac:dyDescent="0.75">
      <c r="A94" s="1128"/>
      <c r="B94" s="801"/>
      <c r="C94" s="1129">
        <v>2026</v>
      </c>
      <c r="D94" s="1130">
        <f>AVERAGE(D85:D93)</f>
        <v>3.4870527438040963E-2</v>
      </c>
      <c r="E94" s="1129"/>
      <c r="F94" s="1129"/>
      <c r="G94" s="1129"/>
      <c r="H94" s="1131"/>
    </row>
    <row r="95" spans="1:45" x14ac:dyDescent="0.75">
      <c r="A95" s="1128"/>
      <c r="B95" s="801"/>
      <c r="C95" s="1129">
        <v>2027</v>
      </c>
      <c r="D95" s="1130">
        <f>D94</f>
        <v>3.4870527438040963E-2</v>
      </c>
      <c r="E95" s="1129"/>
      <c r="F95" s="1129"/>
      <c r="G95" s="1129"/>
      <c r="H95" s="1131"/>
    </row>
    <row r="96" spans="1:45" x14ac:dyDescent="0.75">
      <c r="A96" s="1128"/>
      <c r="B96" s="801"/>
      <c r="C96" s="1129">
        <v>2028</v>
      </c>
      <c r="D96" s="1130">
        <f t="shared" ref="D96:D118" si="49">D95</f>
        <v>3.4870527438040963E-2</v>
      </c>
      <c r="E96" s="1129"/>
      <c r="F96" s="1129"/>
      <c r="G96" s="1129"/>
      <c r="H96" s="1131"/>
    </row>
    <row r="97" spans="1:8" x14ac:dyDescent="0.75">
      <c r="A97" s="1128"/>
      <c r="B97" s="801"/>
      <c r="C97" s="1129">
        <v>2029</v>
      </c>
      <c r="D97" s="1130">
        <f t="shared" si="49"/>
        <v>3.4870527438040963E-2</v>
      </c>
      <c r="E97" s="1129"/>
      <c r="F97" s="1129"/>
      <c r="G97" s="1129"/>
      <c r="H97" s="1131"/>
    </row>
    <row r="98" spans="1:8" x14ac:dyDescent="0.75">
      <c r="A98" s="1128"/>
      <c r="B98" s="801"/>
      <c r="C98" s="1129">
        <v>2030</v>
      </c>
      <c r="D98" s="1130">
        <f t="shared" si="49"/>
        <v>3.4870527438040963E-2</v>
      </c>
      <c r="E98" s="1129"/>
      <c r="F98" s="1129"/>
      <c r="G98" s="1129"/>
      <c r="H98" s="1131"/>
    </row>
    <row r="99" spans="1:8" x14ac:dyDescent="0.75">
      <c r="A99" s="1128"/>
      <c r="B99" s="801"/>
      <c r="C99" s="1129">
        <v>2031</v>
      </c>
      <c r="D99" s="1130">
        <f t="shared" si="49"/>
        <v>3.4870527438040963E-2</v>
      </c>
      <c r="E99" s="1129"/>
      <c r="F99" s="1129"/>
      <c r="G99" s="1129"/>
      <c r="H99" s="1131"/>
    </row>
    <row r="100" spans="1:8" x14ac:dyDescent="0.75">
      <c r="A100" s="1128"/>
      <c r="B100" s="801"/>
      <c r="C100" s="1129">
        <v>2032</v>
      </c>
      <c r="D100" s="1130">
        <f t="shared" si="49"/>
        <v>3.4870527438040963E-2</v>
      </c>
      <c r="E100" s="1129"/>
      <c r="F100" s="1129"/>
      <c r="G100" s="1129"/>
      <c r="H100" s="1131"/>
    </row>
    <row r="101" spans="1:8" x14ac:dyDescent="0.75">
      <c r="A101" s="1128"/>
      <c r="B101" s="801"/>
      <c r="C101" s="1129">
        <v>2033</v>
      </c>
      <c r="D101" s="1130">
        <f t="shared" si="49"/>
        <v>3.4870527438040963E-2</v>
      </c>
      <c r="E101" s="1129"/>
      <c r="F101" s="1129"/>
      <c r="G101" s="1129"/>
      <c r="H101" s="1131"/>
    </row>
    <row r="102" spans="1:8" x14ac:dyDescent="0.75">
      <c r="A102" s="1128"/>
      <c r="B102" s="801"/>
      <c r="C102" s="1129">
        <v>2034</v>
      </c>
      <c r="D102" s="1130">
        <f t="shared" si="49"/>
        <v>3.4870527438040963E-2</v>
      </c>
      <c r="E102" s="1129"/>
      <c r="F102" s="1129"/>
      <c r="G102" s="1129"/>
      <c r="H102" s="1131"/>
    </row>
    <row r="103" spans="1:8" x14ac:dyDescent="0.75">
      <c r="A103" s="1128"/>
      <c r="B103" s="801"/>
      <c r="C103" s="1129">
        <v>2035</v>
      </c>
      <c r="D103" s="1130">
        <f t="shared" si="49"/>
        <v>3.4870527438040963E-2</v>
      </c>
      <c r="E103" s="1129"/>
      <c r="F103" s="1129"/>
      <c r="G103" s="1129"/>
      <c r="H103" s="1131"/>
    </row>
    <row r="104" spans="1:8" x14ac:dyDescent="0.75">
      <c r="A104" s="1128"/>
      <c r="B104" s="801"/>
      <c r="C104" s="1129">
        <v>2036</v>
      </c>
      <c r="D104" s="1130">
        <f t="shared" si="49"/>
        <v>3.4870527438040963E-2</v>
      </c>
      <c r="E104" s="1129"/>
      <c r="F104" s="1129"/>
      <c r="G104" s="1129"/>
      <c r="H104" s="1131"/>
    </row>
    <row r="105" spans="1:8" x14ac:dyDescent="0.75">
      <c r="A105" s="1128"/>
      <c r="B105" s="801"/>
      <c r="C105" s="1129">
        <v>2037</v>
      </c>
      <c r="D105" s="1130">
        <f t="shared" si="49"/>
        <v>3.4870527438040963E-2</v>
      </c>
      <c r="E105" s="1129"/>
      <c r="F105" s="1129"/>
      <c r="G105" s="1129"/>
      <c r="H105" s="1131"/>
    </row>
    <row r="106" spans="1:8" x14ac:dyDescent="0.75">
      <c r="A106" s="1128"/>
      <c r="B106" s="801"/>
      <c r="C106" s="1129">
        <v>2038</v>
      </c>
      <c r="D106" s="1130">
        <f t="shared" si="49"/>
        <v>3.4870527438040963E-2</v>
      </c>
      <c r="E106" s="1129"/>
      <c r="F106" s="1129"/>
      <c r="G106" s="1129"/>
      <c r="H106" s="1131"/>
    </row>
    <row r="107" spans="1:8" x14ac:dyDescent="0.75">
      <c r="A107" s="1128"/>
      <c r="B107" s="801"/>
      <c r="C107" s="1129">
        <v>2039</v>
      </c>
      <c r="D107" s="1130">
        <f t="shared" si="49"/>
        <v>3.4870527438040963E-2</v>
      </c>
      <c r="E107" s="1129"/>
      <c r="F107" s="1129"/>
      <c r="G107" s="1129"/>
      <c r="H107" s="1131"/>
    </row>
    <row r="108" spans="1:8" x14ac:dyDescent="0.75">
      <c r="A108" s="1128"/>
      <c r="B108" s="801"/>
      <c r="C108" s="1129">
        <v>2040</v>
      </c>
      <c r="D108" s="1130">
        <f t="shared" si="49"/>
        <v>3.4870527438040963E-2</v>
      </c>
      <c r="E108" s="1129"/>
      <c r="F108" s="1129"/>
      <c r="G108" s="1129"/>
      <c r="H108" s="1131"/>
    </row>
    <row r="109" spans="1:8" x14ac:dyDescent="0.75">
      <c r="A109" s="1128"/>
      <c r="B109" s="801"/>
      <c r="C109" s="1129">
        <v>2041</v>
      </c>
      <c r="D109" s="1130">
        <f t="shared" si="49"/>
        <v>3.4870527438040963E-2</v>
      </c>
      <c r="E109" s="1129"/>
      <c r="F109" s="1129"/>
      <c r="G109" s="1129"/>
      <c r="H109" s="1131"/>
    </row>
    <row r="110" spans="1:8" x14ac:dyDescent="0.75">
      <c r="A110" s="1128"/>
      <c r="B110" s="801"/>
      <c r="C110" s="1129">
        <v>2042</v>
      </c>
      <c r="D110" s="1130">
        <f t="shared" si="49"/>
        <v>3.4870527438040963E-2</v>
      </c>
      <c r="E110" s="1129"/>
      <c r="F110" s="1129"/>
      <c r="G110" s="1129"/>
      <c r="H110" s="1131"/>
    </row>
    <row r="111" spans="1:8" x14ac:dyDescent="0.75">
      <c r="A111" s="1128"/>
      <c r="B111" s="801"/>
      <c r="C111" s="1129">
        <v>2043</v>
      </c>
      <c r="D111" s="1130">
        <f t="shared" si="49"/>
        <v>3.4870527438040963E-2</v>
      </c>
      <c r="E111" s="1129"/>
      <c r="F111" s="1129"/>
      <c r="G111" s="1129"/>
      <c r="H111" s="1131"/>
    </row>
    <row r="112" spans="1:8" x14ac:dyDescent="0.75">
      <c r="A112" s="1128"/>
      <c r="B112" s="801"/>
      <c r="C112" s="1129">
        <v>2044</v>
      </c>
      <c r="D112" s="1130">
        <f t="shared" si="49"/>
        <v>3.4870527438040963E-2</v>
      </c>
      <c r="E112" s="1129"/>
      <c r="F112" s="1129"/>
      <c r="G112" s="1129"/>
      <c r="H112" s="1131"/>
    </row>
    <row r="113" spans="1:8" x14ac:dyDescent="0.75">
      <c r="A113" s="1128"/>
      <c r="B113" s="801"/>
      <c r="C113" s="1129">
        <v>2045</v>
      </c>
      <c r="D113" s="1130">
        <f t="shared" si="49"/>
        <v>3.4870527438040963E-2</v>
      </c>
      <c r="E113" s="1129"/>
      <c r="F113" s="1129"/>
      <c r="G113" s="1129"/>
      <c r="H113" s="1131"/>
    </row>
    <row r="114" spans="1:8" x14ac:dyDescent="0.75">
      <c r="A114" s="1128"/>
      <c r="B114" s="801"/>
      <c r="C114" s="1129">
        <v>2046</v>
      </c>
      <c r="D114" s="1130">
        <f t="shared" si="49"/>
        <v>3.4870527438040963E-2</v>
      </c>
      <c r="E114" s="1129"/>
      <c r="F114" s="1129"/>
      <c r="G114" s="1129"/>
      <c r="H114" s="1131"/>
    </row>
    <row r="115" spans="1:8" x14ac:dyDescent="0.75">
      <c r="A115" s="1128"/>
      <c r="B115" s="801"/>
      <c r="C115" s="1129">
        <v>2047</v>
      </c>
      <c r="D115" s="1130">
        <f t="shared" si="49"/>
        <v>3.4870527438040963E-2</v>
      </c>
      <c r="E115" s="1129"/>
      <c r="F115" s="1129"/>
      <c r="G115" s="1129"/>
      <c r="H115" s="1131"/>
    </row>
    <row r="116" spans="1:8" x14ac:dyDescent="0.75">
      <c r="A116" s="1128"/>
      <c r="B116" s="801"/>
      <c r="C116" s="1129">
        <v>2048</v>
      </c>
      <c r="D116" s="1130">
        <f t="shared" si="49"/>
        <v>3.4870527438040963E-2</v>
      </c>
      <c r="E116" s="1129"/>
      <c r="F116" s="1129"/>
      <c r="G116" s="1129"/>
      <c r="H116" s="1131"/>
    </row>
    <row r="117" spans="1:8" x14ac:dyDescent="0.75">
      <c r="A117" s="1128"/>
      <c r="B117" s="801"/>
      <c r="C117" s="1129">
        <v>2049</v>
      </c>
      <c r="D117" s="1130">
        <f t="shared" si="49"/>
        <v>3.4870527438040963E-2</v>
      </c>
      <c r="E117" s="1129"/>
      <c r="F117" s="1129"/>
      <c r="G117" s="1129"/>
      <c r="H117" s="1131"/>
    </row>
    <row r="118" spans="1:8" ht="15.5" thickBot="1" x14ac:dyDescent="0.9">
      <c r="A118" s="1132"/>
      <c r="B118" s="1133"/>
      <c r="C118" s="1134">
        <v>2050</v>
      </c>
      <c r="D118" s="1130">
        <f t="shared" si="49"/>
        <v>3.4870527438040963E-2</v>
      </c>
      <c r="E118" s="1134"/>
      <c r="F118" s="1134"/>
      <c r="G118" s="1134"/>
      <c r="H118" s="1135"/>
    </row>
  </sheetData>
  <mergeCells count="15">
    <mergeCell ref="AV21:BQ21"/>
    <mergeCell ref="AV20:BQ20"/>
    <mergeCell ref="B1:H2"/>
    <mergeCell ref="I1:N2"/>
    <mergeCell ref="O1:AP2"/>
    <mergeCell ref="AT23:AT35"/>
    <mergeCell ref="J22:L22"/>
    <mergeCell ref="M22:P22"/>
    <mergeCell ref="Q22:AP22"/>
    <mergeCell ref="AT59:AT71"/>
    <mergeCell ref="AV38:BQ38"/>
    <mergeCell ref="AV39:BQ39"/>
    <mergeCell ref="AT41:AT53"/>
    <mergeCell ref="AV56:BQ56"/>
    <mergeCell ref="AV57:BQ57"/>
  </mergeCells>
  <hyperlinks>
    <hyperlink ref="A1" location="'Cover Page '!A1" display="Back to cover page " xr:uid="{00000000-0004-0000-0C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defaultColWidth="10.83203125" defaultRowHeight="14.75" x14ac:dyDescent="0.75"/>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8.5"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75">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6.75" thickBot="1" x14ac:dyDescent="0.95">
      <c r="B4" s="35"/>
      <c r="C4" s="40"/>
      <c r="D4" s="40"/>
      <c r="E4" s="40"/>
      <c r="F4" s="40"/>
      <c r="G4" s="40"/>
      <c r="H4" s="40"/>
    </row>
    <row r="5" spans="1:42" s="809" customFormat="1" ht="16" x14ac:dyDescent="0.8">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8">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6.75" thickBot="1" x14ac:dyDescent="0.9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8">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8">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6.75" thickBot="1" x14ac:dyDescent="0.9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8">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8">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6.75" thickBot="1" x14ac:dyDescent="0.9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8">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8">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6.75" thickBot="1" x14ac:dyDescent="0.9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8">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8">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6.75" thickBot="1" x14ac:dyDescent="0.9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8">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8">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6.75" thickBot="1" x14ac:dyDescent="0.9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8">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8">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6.75" thickBot="1" x14ac:dyDescent="0.9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8">
      <c r="B26" s="819"/>
      <c r="C26" s="820"/>
      <c r="D26" s="820"/>
      <c r="E26" s="820"/>
      <c r="F26" s="820"/>
      <c r="G26" s="820"/>
      <c r="H26" s="820"/>
    </row>
    <row r="27" spans="1:42" s="809" customFormat="1" ht="16.75" thickBot="1" x14ac:dyDescent="0.95">
      <c r="A27" s="826" t="s">
        <v>157</v>
      </c>
      <c r="B27" s="819"/>
      <c r="C27" s="820"/>
      <c r="D27" s="820"/>
      <c r="E27" s="820"/>
      <c r="F27" s="820"/>
      <c r="G27" s="820"/>
      <c r="H27" s="820"/>
    </row>
    <row r="28" spans="1:42" s="809" customFormat="1" ht="16" x14ac:dyDescent="0.8">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8">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8">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8">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6.75" thickBot="1" x14ac:dyDescent="0.9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8">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6.75" thickBot="1" x14ac:dyDescent="0.95">
      <c r="A34" s="826" t="s">
        <v>156</v>
      </c>
      <c r="B34" s="819"/>
      <c r="C34" s="820"/>
      <c r="D34" s="820"/>
      <c r="E34" s="820"/>
      <c r="F34" s="820"/>
      <c r="G34" s="820"/>
      <c r="H34" s="820"/>
      <c r="AQ34" s="1147" t="s">
        <v>155</v>
      </c>
    </row>
    <row r="35" spans="1:43" s="809" customFormat="1" ht="16" x14ac:dyDescent="0.8">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8">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8">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8">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8">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6.75" thickBot="1" x14ac:dyDescent="0.9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8">
      <c r="B41" s="819"/>
      <c r="C41" s="820"/>
      <c r="D41" s="820"/>
      <c r="E41" s="820"/>
      <c r="F41" s="820"/>
      <c r="G41" s="820"/>
      <c r="H41" s="820"/>
      <c r="I41" s="849"/>
    </row>
    <row r="42" spans="1:43" s="809" customFormat="1" ht="16.75" thickBot="1" x14ac:dyDescent="0.95">
      <c r="A42" s="850" t="s">
        <v>188</v>
      </c>
      <c r="B42" s="819"/>
      <c r="C42" s="820"/>
      <c r="D42" s="820"/>
      <c r="E42" s="820"/>
      <c r="F42" s="820"/>
      <c r="G42" s="820"/>
      <c r="H42" s="820"/>
      <c r="I42" s="849"/>
    </row>
    <row r="43" spans="1:43" s="809" customFormat="1" ht="16" x14ac:dyDescent="0.8">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8">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8">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8">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6.75" thickBot="1" x14ac:dyDescent="0.9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8">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8">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8">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8">
      <c r="B51" s="819"/>
      <c r="C51" s="820"/>
      <c r="D51" s="820"/>
      <c r="E51" s="820"/>
      <c r="F51" s="820"/>
      <c r="G51" s="820"/>
      <c r="H51" s="820"/>
    </row>
    <row r="52" spans="1:50" s="809" customFormat="1" ht="16" x14ac:dyDescent="0.8">
      <c r="B52" s="819"/>
      <c r="C52" s="820"/>
      <c r="D52" s="820"/>
      <c r="E52" s="820"/>
      <c r="F52" s="820"/>
      <c r="G52" s="820"/>
      <c r="H52" s="820"/>
    </row>
    <row r="53" spans="1:50" s="13" customFormat="1" ht="16.75" thickBot="1" x14ac:dyDescent="0.9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8">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8">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8">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8">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8">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8">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8">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8">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8">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6.75" thickBot="1" x14ac:dyDescent="0.9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8">
      <c r="B64" s="819"/>
      <c r="C64" s="820"/>
      <c r="D64" s="820"/>
      <c r="E64" s="820"/>
      <c r="F64" s="820"/>
      <c r="G64" s="820"/>
      <c r="H64" s="820"/>
    </row>
    <row r="65" spans="1:9" s="809" customFormat="1" ht="16" x14ac:dyDescent="0.8">
      <c r="B65" s="869" t="s">
        <v>150</v>
      </c>
      <c r="C65" s="820"/>
      <c r="D65" s="820"/>
      <c r="E65" s="820"/>
      <c r="F65" s="820"/>
      <c r="G65" s="820"/>
      <c r="H65" s="820"/>
    </row>
    <row r="66" spans="1:9" s="809" customFormat="1" ht="16" x14ac:dyDescent="0.8">
      <c r="B66" s="870" t="s">
        <v>149</v>
      </c>
      <c r="C66" s="820"/>
      <c r="D66" s="820"/>
      <c r="E66" s="820"/>
      <c r="F66" s="820"/>
      <c r="G66" s="820"/>
      <c r="H66" s="820"/>
    </row>
    <row r="67" spans="1:9" s="809" customFormat="1" ht="16" x14ac:dyDescent="0.8">
      <c r="B67" s="871" t="s">
        <v>148</v>
      </c>
      <c r="C67" s="820"/>
      <c r="D67" s="820"/>
      <c r="E67" s="820"/>
      <c r="F67" s="820"/>
      <c r="G67" s="820"/>
      <c r="H67" s="820"/>
    </row>
    <row r="68" spans="1:9" s="809" customFormat="1" ht="16" x14ac:dyDescent="0.8">
      <c r="B68" s="870" t="s">
        <v>147</v>
      </c>
      <c r="C68" s="820"/>
      <c r="D68" s="820"/>
      <c r="E68" s="820"/>
      <c r="F68" s="820"/>
      <c r="G68" s="820"/>
      <c r="H68" s="820"/>
    </row>
    <row r="69" spans="1:9" s="809" customFormat="1" ht="16" x14ac:dyDescent="0.8">
      <c r="B69" s="871" t="s">
        <v>146</v>
      </c>
      <c r="C69" s="820"/>
      <c r="D69" s="820"/>
      <c r="E69" s="820"/>
      <c r="F69" s="820"/>
      <c r="G69" s="820"/>
      <c r="H69" s="820"/>
    </row>
    <row r="70" spans="1:9" s="809" customFormat="1" ht="16" x14ac:dyDescent="0.8">
      <c r="B70" s="872" t="s">
        <v>532</v>
      </c>
      <c r="C70" s="820"/>
      <c r="D70" s="820"/>
      <c r="E70" s="820"/>
      <c r="F70" s="820"/>
      <c r="G70" s="820"/>
      <c r="H70" s="820"/>
    </row>
    <row r="71" spans="1:9" s="809" customFormat="1" ht="16" x14ac:dyDescent="0.8">
      <c r="B71" s="819"/>
      <c r="C71" s="820"/>
      <c r="D71" s="820"/>
      <c r="E71" s="820"/>
      <c r="F71" s="820"/>
      <c r="G71" s="820"/>
      <c r="H71" s="820"/>
    </row>
    <row r="72" spans="1:9" s="809" customFormat="1" ht="16" x14ac:dyDescent="0.8">
      <c r="B72" s="873" t="s">
        <v>145</v>
      </c>
      <c r="C72" s="820"/>
      <c r="D72" s="820"/>
      <c r="E72" s="820"/>
      <c r="F72" s="820"/>
      <c r="G72" s="820"/>
      <c r="H72" s="820"/>
    </row>
    <row r="73" spans="1:9" s="809" customFormat="1" ht="16" x14ac:dyDescent="0.8">
      <c r="B73" s="870" t="s">
        <v>144</v>
      </c>
      <c r="C73" s="820"/>
      <c r="D73" s="820"/>
      <c r="E73" s="820"/>
      <c r="F73" s="820"/>
      <c r="G73" s="820"/>
      <c r="H73" s="820"/>
    </row>
    <row r="74" spans="1:9" s="809" customFormat="1" ht="16" x14ac:dyDescent="0.8">
      <c r="B74" s="870" t="s">
        <v>143</v>
      </c>
      <c r="C74" s="820"/>
      <c r="D74" s="820"/>
      <c r="E74" s="820"/>
      <c r="F74" s="820"/>
      <c r="G74" s="820"/>
      <c r="H74" s="820"/>
    </row>
    <row r="75" spans="1:9" s="809" customFormat="1" ht="16.75" thickBot="1" x14ac:dyDescent="0.95">
      <c r="B75" s="819"/>
      <c r="C75" s="820"/>
      <c r="D75" s="820"/>
      <c r="E75" s="820"/>
      <c r="F75" s="820"/>
      <c r="G75" s="820"/>
      <c r="H75" s="820"/>
    </row>
    <row r="76" spans="1:9" s="809" customFormat="1" ht="16" x14ac:dyDescent="0.8">
      <c r="A76" s="827" t="s">
        <v>151</v>
      </c>
      <c r="B76" s="874">
        <v>72362</v>
      </c>
      <c r="C76" s="875">
        <v>102190</v>
      </c>
      <c r="D76" s="876">
        <v>103122</v>
      </c>
      <c r="E76" s="876">
        <v>84789</v>
      </c>
      <c r="F76" s="876">
        <v>89734</v>
      </c>
      <c r="G76" s="876">
        <v>85314</v>
      </c>
      <c r="H76" s="877">
        <v>75994</v>
      </c>
    </row>
    <row r="77" spans="1:9" s="809" customFormat="1" ht="16" x14ac:dyDescent="0.8">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8">
      <c r="A78" s="818" t="s">
        <v>201</v>
      </c>
      <c r="B78" s="881">
        <v>4570</v>
      </c>
      <c r="C78" s="882">
        <v>7071</v>
      </c>
      <c r="D78" s="883">
        <v>7433</v>
      </c>
      <c r="E78" s="882">
        <v>5235</v>
      </c>
      <c r="F78" s="883">
        <v>5554</v>
      </c>
      <c r="G78" s="883">
        <v>7917</v>
      </c>
      <c r="H78" s="884">
        <v>9076</v>
      </c>
    </row>
    <row r="79" spans="1:9" s="809" customFormat="1" ht="16" x14ac:dyDescent="0.8">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8">
      <c r="A80" s="818" t="s">
        <v>184</v>
      </c>
      <c r="B80" s="881">
        <v>27419</v>
      </c>
      <c r="C80" s="882">
        <v>42385</v>
      </c>
      <c r="D80" s="883">
        <v>47499</v>
      </c>
      <c r="E80" s="882">
        <v>32287</v>
      </c>
      <c r="F80" s="883">
        <v>34423</v>
      </c>
      <c r="G80" s="883">
        <v>32866</v>
      </c>
      <c r="H80" s="884">
        <v>33215</v>
      </c>
    </row>
    <row r="81" spans="1:8" s="809" customFormat="1" ht="16" x14ac:dyDescent="0.8">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8">
      <c r="A82" s="818" t="s">
        <v>202</v>
      </c>
      <c r="B82" s="881">
        <v>0</v>
      </c>
      <c r="C82" s="882">
        <v>0</v>
      </c>
      <c r="D82" s="883">
        <v>0</v>
      </c>
      <c r="E82" s="882">
        <v>0</v>
      </c>
      <c r="F82" s="883">
        <v>3620</v>
      </c>
      <c r="G82" s="883">
        <v>2571</v>
      </c>
      <c r="H82" s="884">
        <v>2082</v>
      </c>
    </row>
    <row r="83" spans="1:8" s="809" customFormat="1" ht="16" x14ac:dyDescent="0.8">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8">
      <c r="A84" s="818" t="s">
        <v>203</v>
      </c>
      <c r="B84" s="881">
        <v>4397</v>
      </c>
      <c r="C84" s="882">
        <v>6054</v>
      </c>
      <c r="D84" s="883">
        <v>6274</v>
      </c>
      <c r="E84" s="882">
        <v>4087</v>
      </c>
      <c r="F84" s="883">
        <v>4506</v>
      </c>
      <c r="G84" s="883">
        <v>4645</v>
      </c>
      <c r="H84" s="884">
        <v>4328</v>
      </c>
    </row>
    <row r="85" spans="1:8" s="809" customFormat="1" ht="16" x14ac:dyDescent="0.8">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8">
      <c r="A86" s="818" t="s">
        <v>204</v>
      </c>
      <c r="B86" s="881">
        <v>0</v>
      </c>
      <c r="C86" s="882">
        <v>0</v>
      </c>
      <c r="D86" s="883">
        <v>0</v>
      </c>
      <c r="E86" s="882">
        <v>0</v>
      </c>
      <c r="F86" s="883">
        <v>2080</v>
      </c>
      <c r="G86" s="883">
        <v>2315</v>
      </c>
      <c r="H86" s="884">
        <v>3608</v>
      </c>
    </row>
    <row r="87" spans="1:8" s="809" customFormat="1" ht="16" x14ac:dyDescent="0.8">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8">
      <c r="A88" s="818" t="s">
        <v>205</v>
      </c>
      <c r="B88" s="881">
        <v>0</v>
      </c>
      <c r="C88" s="882">
        <v>0</v>
      </c>
      <c r="D88" s="883">
        <v>0</v>
      </c>
      <c r="E88" s="882">
        <v>0</v>
      </c>
      <c r="F88" s="883">
        <v>2821</v>
      </c>
      <c r="G88" s="883">
        <v>5051</v>
      </c>
      <c r="H88" s="884">
        <v>4755</v>
      </c>
    </row>
    <row r="89" spans="1:8" s="809" customFormat="1" ht="16" x14ac:dyDescent="0.8">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8">
      <c r="A90" s="818" t="s">
        <v>206</v>
      </c>
      <c r="B90" s="881">
        <v>0</v>
      </c>
      <c r="C90" s="882">
        <v>0</v>
      </c>
      <c r="D90" s="883">
        <v>5297</v>
      </c>
      <c r="E90" s="882">
        <v>4588</v>
      </c>
      <c r="F90" s="883">
        <v>4938</v>
      </c>
      <c r="G90" s="883">
        <v>4460</v>
      </c>
      <c r="H90" s="884">
        <v>2155</v>
      </c>
    </row>
    <row r="91" spans="1:8" s="809" customFormat="1" ht="16" x14ac:dyDescent="0.8">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8">
      <c r="A92" s="818" t="s">
        <v>207</v>
      </c>
      <c r="B92" s="881">
        <v>0</v>
      </c>
      <c r="C92" s="882">
        <v>0</v>
      </c>
      <c r="D92" s="883">
        <v>4606</v>
      </c>
      <c r="E92" s="882">
        <v>3216</v>
      </c>
      <c r="F92" s="883">
        <v>3714</v>
      </c>
      <c r="G92" s="883">
        <v>2569</v>
      </c>
      <c r="H92" s="884">
        <v>2789</v>
      </c>
    </row>
    <row r="93" spans="1:8" s="809" customFormat="1" ht="16" x14ac:dyDescent="0.8">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8">
      <c r="A94" s="818" t="s">
        <v>208</v>
      </c>
      <c r="B94" s="881">
        <v>0</v>
      </c>
      <c r="C94" s="882">
        <v>0</v>
      </c>
      <c r="D94" s="883">
        <v>0</v>
      </c>
      <c r="E94" s="882">
        <v>0</v>
      </c>
      <c r="F94" s="883">
        <v>2323</v>
      </c>
      <c r="G94" s="883">
        <v>2658</v>
      </c>
      <c r="H94" s="884">
        <v>2376</v>
      </c>
    </row>
    <row r="95" spans="1:8" s="809" customFormat="1" ht="16" x14ac:dyDescent="0.8">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8">
      <c r="A96" s="818" t="s">
        <v>209</v>
      </c>
      <c r="B96" s="881">
        <v>14954</v>
      </c>
      <c r="C96" s="882">
        <v>28729</v>
      </c>
      <c r="D96" s="883">
        <v>31131</v>
      </c>
      <c r="E96" s="882">
        <v>23853</v>
      </c>
      <c r="F96" s="883">
        <v>19524</v>
      </c>
      <c r="G96" s="883">
        <v>19832</v>
      </c>
      <c r="H96" s="884">
        <v>13502</v>
      </c>
    </row>
    <row r="97" spans="1:8" s="809" customFormat="1" ht="16" x14ac:dyDescent="0.8">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8">
      <c r="A98" s="818" t="s">
        <v>210</v>
      </c>
      <c r="B98" s="881">
        <v>29644</v>
      </c>
      <c r="C98" s="882">
        <v>42595</v>
      </c>
      <c r="D98" s="883">
        <v>36321</v>
      </c>
      <c r="E98" s="882">
        <v>25302</v>
      </c>
      <c r="F98" s="883">
        <v>15546</v>
      </c>
      <c r="G98" s="883">
        <v>15223</v>
      </c>
      <c r="H98" s="884">
        <v>14437</v>
      </c>
    </row>
    <row r="99" spans="1:8" s="809" customFormat="1" ht="16" x14ac:dyDescent="0.8">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8">
      <c r="A100" s="818" t="s">
        <v>185</v>
      </c>
      <c r="B100" s="881">
        <v>48991</v>
      </c>
      <c r="C100" s="882">
        <v>68794</v>
      </c>
      <c r="D100" s="883">
        <v>61723</v>
      </c>
      <c r="E100" s="882">
        <v>44504</v>
      </c>
      <c r="F100" s="883">
        <v>83849</v>
      </c>
      <c r="G100" s="883">
        <v>83597</v>
      </c>
      <c r="H100" s="884">
        <v>79575</v>
      </c>
    </row>
    <row r="101" spans="1:8" s="809" customFormat="1" ht="16" x14ac:dyDescent="0.8">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8">
      <c r="A102" s="818" t="s">
        <v>211</v>
      </c>
      <c r="B102" s="881">
        <v>0</v>
      </c>
      <c r="C102" s="882">
        <v>0</v>
      </c>
      <c r="D102" s="883">
        <v>0</v>
      </c>
      <c r="E102" s="882">
        <v>0</v>
      </c>
      <c r="F102" s="883">
        <v>1914</v>
      </c>
      <c r="G102" s="883">
        <v>3224</v>
      </c>
      <c r="H102" s="884">
        <v>2128</v>
      </c>
    </row>
    <row r="103" spans="1:8" s="809" customFormat="1" ht="16" x14ac:dyDescent="0.8">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8">
      <c r="A104" s="818" t="s">
        <v>212</v>
      </c>
      <c r="B104" s="881">
        <v>9100</v>
      </c>
      <c r="C104" s="882">
        <v>11737</v>
      </c>
      <c r="D104" s="883">
        <v>9070</v>
      </c>
      <c r="E104" s="882">
        <v>6514</v>
      </c>
      <c r="F104" s="883">
        <v>6740</v>
      </c>
      <c r="G104" s="883">
        <v>8469</v>
      </c>
      <c r="H104" s="884">
        <v>9271</v>
      </c>
    </row>
    <row r="105" spans="1:8" s="809" customFormat="1" ht="16" x14ac:dyDescent="0.8">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8">
      <c r="A106" s="818" t="s">
        <v>186</v>
      </c>
      <c r="B106" s="881">
        <v>7364</v>
      </c>
      <c r="C106" s="882">
        <v>9464</v>
      </c>
      <c r="D106" s="883">
        <v>11988</v>
      </c>
      <c r="E106" s="882">
        <v>8311</v>
      </c>
      <c r="F106" s="883">
        <v>19466</v>
      </c>
      <c r="G106" s="883">
        <v>22371</v>
      </c>
      <c r="H106" s="884">
        <v>23215</v>
      </c>
    </row>
    <row r="107" spans="1:8" s="809" customFormat="1" ht="16" x14ac:dyDescent="0.8">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8">
      <c r="A108" s="818" t="s">
        <v>213</v>
      </c>
      <c r="B108" s="881">
        <v>0</v>
      </c>
      <c r="C108" s="882">
        <v>0</v>
      </c>
      <c r="D108" s="883">
        <v>4744</v>
      </c>
      <c r="E108" s="882">
        <v>4606</v>
      </c>
      <c r="F108" s="883">
        <v>3766</v>
      </c>
      <c r="G108" s="883">
        <v>5580</v>
      </c>
      <c r="H108" s="884">
        <v>4662</v>
      </c>
    </row>
    <row r="109" spans="1:8" s="809" customFormat="1" ht="16" x14ac:dyDescent="0.8">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8">
      <c r="A110" s="818" t="s">
        <v>214</v>
      </c>
      <c r="B110" s="881">
        <v>2929</v>
      </c>
      <c r="C110" s="882">
        <v>10481</v>
      </c>
      <c r="D110" s="883">
        <v>10332</v>
      </c>
      <c r="E110" s="882">
        <v>9994</v>
      </c>
      <c r="F110" s="883">
        <v>11838</v>
      </c>
      <c r="G110" s="883">
        <v>11694</v>
      </c>
      <c r="H110" s="884">
        <v>12353</v>
      </c>
    </row>
    <row r="111" spans="1:8" s="809" customFormat="1" ht="16" x14ac:dyDescent="0.8">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8">
      <c r="A112" s="818" t="s">
        <v>215</v>
      </c>
      <c r="B112" s="881">
        <v>3922</v>
      </c>
      <c r="C112" s="882">
        <v>9372</v>
      </c>
      <c r="D112" s="883">
        <v>6797</v>
      </c>
      <c r="E112" s="882">
        <v>3981</v>
      </c>
      <c r="F112" s="883">
        <v>2962</v>
      </c>
      <c r="G112" s="883">
        <v>2688</v>
      </c>
      <c r="H112" s="884">
        <v>3151</v>
      </c>
    </row>
    <row r="113" spans="1:8" s="809" customFormat="1" ht="16" x14ac:dyDescent="0.8">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8">
      <c r="A114" s="818" t="s">
        <v>216</v>
      </c>
      <c r="B114" s="881">
        <v>0</v>
      </c>
      <c r="C114" s="882">
        <v>0</v>
      </c>
      <c r="D114" s="883">
        <v>2587</v>
      </c>
      <c r="E114" s="882">
        <v>2529</v>
      </c>
      <c r="F114" s="883">
        <v>3031</v>
      </c>
      <c r="G114" s="883">
        <v>4300</v>
      </c>
      <c r="H114" s="884">
        <v>3904</v>
      </c>
    </row>
    <row r="115" spans="1:8" s="809" customFormat="1" ht="16" x14ac:dyDescent="0.8">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8">
      <c r="A116" s="818" t="s">
        <v>210</v>
      </c>
      <c r="B116" s="881">
        <v>7086</v>
      </c>
      <c r="C116" s="882">
        <v>10149</v>
      </c>
      <c r="D116" s="883">
        <v>3896</v>
      </c>
      <c r="E116" s="882">
        <v>2965</v>
      </c>
      <c r="F116" s="883">
        <v>2075</v>
      </c>
      <c r="G116" s="883">
        <v>1143</v>
      </c>
      <c r="H116" s="884">
        <v>2083</v>
      </c>
    </row>
    <row r="117" spans="1:8" s="809" customFormat="1" ht="16" x14ac:dyDescent="0.8">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8">
      <c r="A118" s="818" t="s">
        <v>217</v>
      </c>
      <c r="B118" s="881">
        <v>6103</v>
      </c>
      <c r="C118" s="882">
        <v>8319</v>
      </c>
      <c r="D118" s="883">
        <v>8198</v>
      </c>
      <c r="E118" s="882">
        <v>6080</v>
      </c>
      <c r="F118" s="883">
        <v>5245</v>
      </c>
      <c r="G118" s="883">
        <v>5163</v>
      </c>
      <c r="H118" s="884">
        <v>4293</v>
      </c>
    </row>
    <row r="119" spans="1:8" s="809" customFormat="1" ht="16" x14ac:dyDescent="0.8">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8">
      <c r="A120" s="818" t="s">
        <v>210</v>
      </c>
      <c r="B120" s="881">
        <v>4383</v>
      </c>
      <c r="C120" s="882">
        <v>5933</v>
      </c>
      <c r="D120" s="883">
        <v>6986</v>
      </c>
      <c r="E120" s="882">
        <v>7173</v>
      </c>
      <c r="F120" s="883">
        <v>6661</v>
      </c>
      <c r="G120" s="883">
        <v>5117</v>
      </c>
      <c r="H120" s="884">
        <v>4257</v>
      </c>
    </row>
    <row r="121" spans="1:8" s="809" customFormat="1" ht="16" x14ac:dyDescent="0.8">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6.75" thickBot="1" x14ac:dyDescent="0.9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D00-000000000000}"/>
    <hyperlink ref="A1" location="'Cover Page '!A1" display="Back to cover page " xr:uid="{00000000-0004-0000-0D00-000001000000}"/>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K76"/>
  <sheetViews>
    <sheetView showGridLines="0" zoomScale="85" zoomScaleNormal="85" zoomScalePageLayoutView="85" workbookViewId="0">
      <selection activeCell="B14" sqref="B14"/>
    </sheetView>
  </sheetViews>
  <sheetFormatPr defaultColWidth="8.83203125" defaultRowHeight="14.75" x14ac:dyDescent="0.75"/>
  <cols>
    <col min="1" max="1" width="78.6640625" style="231" bestFit="1" customWidth="1"/>
    <col min="2" max="30" width="8.33203125" style="231" bestFit="1" customWidth="1"/>
    <col min="31" max="37" width="9.33203125" style="231" bestFit="1" customWidth="1"/>
    <col min="38" max="16384" width="8.83203125" style="231"/>
  </cols>
  <sheetData>
    <row r="1" spans="1:37" ht="18.5" x14ac:dyDescent="0.9">
      <c r="A1" s="1195" t="s">
        <v>533</v>
      </c>
      <c r="B1" s="1741"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37" ht="16" x14ac:dyDescent="0.75">
      <c r="B2" s="769"/>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37" ht="16" x14ac:dyDescent="0.75">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6.75" thickBot="1" x14ac:dyDescent="0.95">
      <c r="B4" s="131"/>
      <c r="C4" s="7"/>
    </row>
    <row r="5" spans="1:37" ht="15.5" thickBot="1" x14ac:dyDescent="0.9">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5.5" thickBot="1" x14ac:dyDescent="0.9">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75">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75">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75">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75">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75">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75">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75">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75">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5.5" thickBot="1" x14ac:dyDescent="0.9">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5.5" thickBot="1" x14ac:dyDescent="0.9">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75">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75">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75">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75">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75">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75">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75">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75">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75">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75">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75">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75">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75">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75">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75">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75">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75">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5.5" thickBot="1" x14ac:dyDescent="0.9">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5.5" thickBot="1" x14ac:dyDescent="0.9">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5" thickBot="1" x14ac:dyDescent="0.9">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75">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75">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75">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75">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75">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75">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75">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75">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75">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75">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75">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75">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75">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75">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75">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75">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75">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75">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75">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75">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75">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75">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75">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75">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75">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75">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75">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75">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75">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75">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75">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75">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75">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75">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5.5" thickBot="1" x14ac:dyDescent="0.9">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6.25" thickTop="1" thickBot="1" x14ac:dyDescent="0.9">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E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defaultColWidth="8.83203125" defaultRowHeight="14.75" x14ac:dyDescent="0.75"/>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8.5" x14ac:dyDescent="0.9">
      <c r="A1" s="1195" t="s">
        <v>534</v>
      </c>
      <c r="B1" s="1652"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40" ht="16" x14ac:dyDescent="0.75">
      <c r="B2" s="250"/>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40" ht="16" x14ac:dyDescent="0.75">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6.75" thickBot="1" x14ac:dyDescent="0.95">
      <c r="B4" s="257"/>
    </row>
    <row r="5" spans="1:40" ht="15.5" thickBot="1" x14ac:dyDescent="0.9">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5.5" thickBot="1" x14ac:dyDescent="0.9">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75">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75">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75">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75">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75">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75">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75">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75">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5.5" thickBot="1" x14ac:dyDescent="0.9">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5.5" thickBot="1" x14ac:dyDescent="0.9">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75">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75">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75">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75">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75">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75">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75">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75">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75">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75">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75">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75">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75">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75">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75">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75">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75">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75">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5.5" thickBot="1" x14ac:dyDescent="0.9">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5.5" thickBot="1" x14ac:dyDescent="0.9">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5" thickBot="1" x14ac:dyDescent="0.9">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75">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75">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75">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75">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75">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75">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75">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75">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75">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75">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75">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75">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75">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75">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75">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75">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75">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75">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75">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75">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75">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75">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75">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75">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75">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75">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75">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75">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75">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75">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75">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75">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75">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75">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5.5" thickBot="1" x14ac:dyDescent="0.9">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6.25" thickTop="1" thickBot="1" x14ac:dyDescent="0.9">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activeCell="I34" sqref="I34"/>
    </sheetView>
  </sheetViews>
  <sheetFormatPr defaultColWidth="8.83203125" defaultRowHeight="16" x14ac:dyDescent="0.8"/>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row r="5" spans="1:41" x14ac:dyDescent="0.8">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8">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8">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8">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8">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8">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8">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8">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6.75" thickBot="1" x14ac:dyDescent="0.9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8">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6.75" thickBot="1" x14ac:dyDescent="0.9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6.75" thickBot="1" x14ac:dyDescent="0.9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6.75" thickBot="1" x14ac:dyDescent="0.95"/>
    <row r="19" spans="1:41" x14ac:dyDescent="0.8">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8">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8">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8">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8">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8">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8">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6.75" thickBot="1" x14ac:dyDescent="0.9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6.75" thickTop="1" x14ac:dyDescent="0.8"/>
    <row r="28" spans="1:41" x14ac:dyDescent="0.8">
      <c r="H28" s="133"/>
    </row>
    <row r="29" spans="1:41" x14ac:dyDescent="0.8">
      <c r="B29" s="32"/>
      <c r="C29" s="32"/>
      <c r="D29" s="32"/>
      <c r="E29" s="32"/>
      <c r="F29" s="32"/>
      <c r="G29" s="32"/>
    </row>
    <row r="30" spans="1:41" x14ac:dyDescent="0.8">
      <c r="D30" s="32"/>
    </row>
  </sheetData>
  <mergeCells count="3">
    <mergeCell ref="B1:G2"/>
    <mergeCell ref="H1:M2"/>
    <mergeCell ref="N1:AO2"/>
  </mergeCells>
  <hyperlinks>
    <hyperlink ref="A1" location="'Cover Page '!A1" display="Back to cover page " xr:uid="{00000000-0004-0000-11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defaultColWidth="8.83203125" defaultRowHeight="16" x14ac:dyDescent="0.8"/>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8.5" x14ac:dyDescent="0.9">
      <c r="A1" s="1311" t="s">
        <v>534</v>
      </c>
      <c r="C1" s="1652" t="s">
        <v>445</v>
      </c>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s="13" customFormat="1" x14ac:dyDescent="0.8">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6.75" thickBot="1" x14ac:dyDescent="0.95"/>
    <row r="5" spans="1:43" x14ac:dyDescent="0.8">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8">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8">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6.75" thickBot="1" x14ac:dyDescent="0.9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6.75" thickTop="1" x14ac:dyDescent="0.8">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8">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8">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8">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8">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6.75" thickBot="1" x14ac:dyDescent="0.9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6.75" thickTop="1" x14ac:dyDescent="0.8">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6.75" thickBot="1" x14ac:dyDescent="0.9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6.75" thickTop="1" x14ac:dyDescent="0.8">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8">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8">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6.75" thickBot="1" x14ac:dyDescent="0.9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8">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6.75" thickBot="1" x14ac:dyDescent="0.95"/>
    <row r="23" spans="1:47" ht="16.75" thickBot="1" x14ac:dyDescent="0.95">
      <c r="A23" s="1743" t="s">
        <v>527</v>
      </c>
      <c r="B23" s="1744"/>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8">
      <c r="A24" s="597"/>
      <c r="AU24" s="598"/>
    </row>
    <row r="25" spans="1:47" x14ac:dyDescent="0.8">
      <c r="A25" s="55" t="s">
        <v>526</v>
      </c>
      <c r="B25" s="40"/>
      <c r="AU25" s="598"/>
    </row>
    <row r="26" spans="1:47" x14ac:dyDescent="0.8">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8">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8">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8">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8">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8">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8">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8">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8">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8">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8">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8">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8">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8">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8">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8">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8">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8">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8">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8">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8">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8">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8">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8">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8">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8">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8">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8">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8">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8">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8">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8">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8">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8">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6.75" thickBot="1" x14ac:dyDescent="0.9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7.5" thickTop="1" thickBot="1" x14ac:dyDescent="0.9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defaultColWidth="11" defaultRowHeight="16" x14ac:dyDescent="0.8"/>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8.5" x14ac:dyDescent="0.9">
      <c r="A1" s="1194"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1.75" thickBot="1" x14ac:dyDescent="1.1499999999999999">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8">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8">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8">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8">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25" x14ac:dyDescent="0.85">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8">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8">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8">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8">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8">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8">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8">
      <c r="A16" s="22"/>
      <c r="B16" s="276"/>
      <c r="C16" s="25"/>
      <c r="D16" s="25"/>
      <c r="E16" s="25"/>
      <c r="F16" s="25"/>
      <c r="G16" s="25"/>
      <c r="H16" s="204"/>
      <c r="I16" s="205"/>
      <c r="J16" s="205"/>
      <c r="K16" s="205"/>
      <c r="L16" s="205"/>
      <c r="M16" s="205"/>
      <c r="N16" s="1660" t="s">
        <v>728</v>
      </c>
      <c r="O16" s="1661"/>
      <c r="P16" s="1661"/>
      <c r="Q16" s="1661"/>
      <c r="R16" s="1661"/>
      <c r="S16" s="1661"/>
      <c r="T16" s="1661"/>
      <c r="U16" s="1660" t="s">
        <v>729</v>
      </c>
      <c r="V16" s="1661"/>
      <c r="W16" s="1661"/>
      <c r="X16" s="1661"/>
      <c r="Y16" s="1661"/>
      <c r="Z16" s="1662"/>
      <c r="AA16" s="1654" t="s">
        <v>725</v>
      </c>
      <c r="AB16" s="1655"/>
      <c r="AC16" s="1655"/>
      <c r="AD16" s="1655"/>
      <c r="AE16" s="1655"/>
      <c r="AF16" s="1655"/>
      <c r="AG16" s="1655"/>
      <c r="AH16" s="1655"/>
      <c r="AI16" s="1655"/>
      <c r="AJ16" s="1655"/>
      <c r="AK16" s="1655"/>
      <c r="AL16" s="1655"/>
      <c r="AM16" s="1655"/>
      <c r="AN16" s="1655"/>
      <c r="AO16" s="1656"/>
    </row>
    <row r="17" spans="1:42" x14ac:dyDescent="0.8">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8">
      <c r="A18" s="53" t="s">
        <v>680</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25" x14ac:dyDescent="0.85">
      <c r="A19" s="413" t="s">
        <v>731</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25" x14ac:dyDescent="0.85">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8">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8">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8">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8">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8">
      <c r="A25" s="1600" t="s">
        <v>740</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8">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8">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8">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8">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8">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8">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8">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8">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8">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8">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8">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6.75" thickBot="1" x14ac:dyDescent="0.9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8">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7" t="s">
        <v>726</v>
      </c>
      <c r="AU38" s="1658"/>
      <c r="AV38" s="1659"/>
      <c r="AX38" s="1565" t="s">
        <v>730</v>
      </c>
      <c r="AY38" s="1566"/>
      <c r="AZ38" s="1566"/>
      <c r="BA38" s="21"/>
      <c r="BB38" s="21"/>
      <c r="BC38" s="21"/>
      <c r="BD38" s="21"/>
      <c r="BE38" s="21"/>
      <c r="BF38" s="21"/>
      <c r="BG38" s="21"/>
      <c r="BH38" s="21"/>
      <c r="BI38" s="171"/>
    </row>
    <row r="39" spans="1:61" x14ac:dyDescent="0.8">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727</v>
      </c>
      <c r="AV39" s="1391" t="s">
        <v>732</v>
      </c>
      <c r="AX39" s="366"/>
      <c r="AY39" s="1563"/>
      <c r="AZ39" s="1643" t="s">
        <v>729</v>
      </c>
      <c r="BA39" s="1644"/>
      <c r="BB39" s="1644"/>
      <c r="BC39" s="1644"/>
      <c r="BD39" s="1644"/>
      <c r="BE39" s="1644"/>
      <c r="BF39" s="1644"/>
      <c r="BG39" s="1644"/>
      <c r="BH39" s="1644"/>
      <c r="BI39" s="1645"/>
    </row>
    <row r="40" spans="1:61" x14ac:dyDescent="0.8">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6" t="s">
        <v>731</v>
      </c>
      <c r="BA40" s="1647"/>
      <c r="BB40" s="1647"/>
      <c r="BC40" s="1647"/>
      <c r="BD40" s="1647"/>
      <c r="BE40" s="1647"/>
      <c r="BF40" s="1647"/>
      <c r="BG40" s="1647"/>
      <c r="BH40" s="1647"/>
      <c r="BI40" s="1648"/>
    </row>
    <row r="41" spans="1:61" s="7" customFormat="1" x14ac:dyDescent="0.8">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725</v>
      </c>
      <c r="AU41" s="1545">
        <f t="shared" ref="AU41:AU43" si="50">AU42-0.1%</f>
        <v>-3.9450000000000006E-3</v>
      </c>
      <c r="AV41" s="1365">
        <f t="dataTable" ref="AV41:AV49" dt2D="0" dtr="0" r1="AA17" ca="1"/>
        <v>10.920535712346116</v>
      </c>
      <c r="AX41" s="1640" t="s">
        <v>728</v>
      </c>
      <c r="AY41" s="1649" t="s">
        <v>731</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8">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1"/>
      <c r="AY42" s="1650"/>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8">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1"/>
      <c r="AY43" s="1650"/>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8">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1"/>
      <c r="AY44" s="1650"/>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8">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1"/>
      <c r="AY45" s="1650"/>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8">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1"/>
      <c r="AY46" s="1650"/>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8">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1"/>
      <c r="AY47" s="1650"/>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8">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1"/>
      <c r="AY48" s="1650"/>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6.75" thickBot="1" x14ac:dyDescent="0.9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1"/>
      <c r="AY49" s="1650"/>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6.75" thickBot="1" x14ac:dyDescent="0.9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2"/>
      <c r="AY50" s="1651"/>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8">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8">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8">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8">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8">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8">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8">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6.75" thickBot="1" x14ac:dyDescent="0.9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8">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8">
      <c r="A60" s="7"/>
    </row>
    <row r="61" spans="1:61" ht="16.5" customHeight="1" thickBot="1" x14ac:dyDescent="1.1499999999999999">
      <c r="A61" s="445" t="s">
        <v>519</v>
      </c>
    </row>
    <row r="62" spans="1:61" x14ac:dyDescent="0.8">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8">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8">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8">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8">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8">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8">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8">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8">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8">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8">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8">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8">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8">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8">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8">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8">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8">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8">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8">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8">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8">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8">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6.75" thickBot="1" x14ac:dyDescent="0.95">
      <c r="A85" s="443" t="s">
        <v>739</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6.75" thickBot="1" x14ac:dyDescent="0.95"/>
    <row r="106" spans="1:41" x14ac:dyDescent="0.8">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8">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1">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8">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8">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6.75" thickBot="1" x14ac:dyDescent="0.9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8">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8">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8">
      <c r="H149" s="7"/>
    </row>
    <row r="150" spans="2:41" x14ac:dyDescent="0.8">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000-000000000000}"/>
    <hyperlink ref="A141" r:id="rId2" xr:uid="{00000000-0004-0000-0000-000001000000}"/>
    <hyperlink ref="A142" r:id="rId3" xr:uid="{00000000-0004-0000-0000-000002000000}"/>
    <hyperlink ref="A1" location="'Cover Page '!A1" display="Back to menu" xr:uid="{00000000-0004-0000-0000-000003000000}"/>
  </hyperlinks>
  <pageMargins left="0.7" right="0.7" top="0.75" bottom="0.75" header="0.3" footer="0.3"/>
  <pageSetup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defaultColWidth="8.83203125" defaultRowHeight="16" x14ac:dyDescent="0.8"/>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8.5" x14ac:dyDescent="0.9">
      <c r="A1" s="1312"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s="245"/>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6.75" thickBot="1" x14ac:dyDescent="0.9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8">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8">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8">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8">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8">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8">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8">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6.75" thickBot="1" x14ac:dyDescent="0.9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6.75" thickBot="1" x14ac:dyDescent="0.95"/>
    <row r="14" spans="1:41" x14ac:dyDescent="0.8">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8">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6.75" thickBot="1" x14ac:dyDescent="0.9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defaultColWidth="11" defaultRowHeight="16" x14ac:dyDescent="0.8"/>
  <cols>
    <col min="1" max="1" width="35.6640625" bestFit="1" customWidth="1"/>
    <col min="2" max="43" width="10" bestFit="1" customWidth="1"/>
  </cols>
  <sheetData>
    <row r="1" spans="1:43" ht="18.5" x14ac:dyDescent="0.9">
      <c r="A1" s="1195" t="s">
        <v>534</v>
      </c>
      <c r="B1" s="1652" t="s">
        <v>445</v>
      </c>
      <c r="C1" s="1652"/>
      <c r="D1" s="1652"/>
      <c r="E1" s="1652"/>
      <c r="F1" s="1652"/>
      <c r="G1" s="1652"/>
      <c r="H1" s="1652"/>
      <c r="I1" s="1653"/>
      <c r="J1" s="1663" t="s">
        <v>443</v>
      </c>
      <c r="K1" s="1664"/>
      <c r="L1" s="1664"/>
      <c r="M1" s="1664"/>
      <c r="N1" s="1664"/>
      <c r="O1" s="1665"/>
      <c r="P1" s="1666" t="s">
        <v>444</v>
      </c>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row>
    <row r="2" spans="1:43" x14ac:dyDescent="0.8">
      <c r="B2" s="1652"/>
      <c r="C2" s="1652"/>
      <c r="D2" s="1652"/>
      <c r="E2" s="1652"/>
      <c r="F2" s="1652"/>
      <c r="G2" s="1652"/>
      <c r="H2" s="1652"/>
      <c r="I2" s="1653"/>
      <c r="J2" s="1663"/>
      <c r="K2" s="1664"/>
      <c r="L2" s="1664"/>
      <c r="M2" s="1664"/>
      <c r="N2" s="1664"/>
      <c r="O2" s="1665"/>
      <c r="P2" s="1666"/>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row>
    <row r="3" spans="1:43" x14ac:dyDescent="0.8">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6.75" thickBot="1" x14ac:dyDescent="0.95"/>
    <row r="5" spans="1:43" x14ac:dyDescent="0.8">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8">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8">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8">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8">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8">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8">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6.75" thickBot="1" x14ac:dyDescent="0.9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8">
      <c r="F13" s="5"/>
      <c r="H13" s="14"/>
    </row>
    <row r="14" spans="1:43" x14ac:dyDescent="0.8">
      <c r="D14" s="5"/>
      <c r="E14" s="5"/>
      <c r="F14" s="5"/>
      <c r="G14" s="5"/>
      <c r="I14" s="5"/>
      <c r="J14" s="5"/>
    </row>
    <row r="15" spans="1:43" x14ac:dyDescent="0.8">
      <c r="E15" s="14"/>
      <c r="G15" s="14"/>
      <c r="I15" s="14"/>
    </row>
    <row r="19" spans="2:9" x14ac:dyDescent="0.8">
      <c r="B19" s="17"/>
      <c r="C19" s="17"/>
      <c r="D19" s="17"/>
      <c r="E19" s="17"/>
      <c r="F19" s="17"/>
      <c r="G19" s="17"/>
      <c r="H19" s="17"/>
      <c r="I19" s="17"/>
    </row>
    <row r="20" spans="2:9" x14ac:dyDescent="0.8">
      <c r="C20" s="15"/>
      <c r="D20" s="15"/>
      <c r="E20" s="15"/>
      <c r="F20" s="15"/>
      <c r="G20" s="15"/>
      <c r="H20" s="15"/>
      <c r="I20" s="15"/>
    </row>
    <row r="21" spans="2:9" x14ac:dyDescent="0.8">
      <c r="B21" s="17"/>
      <c r="C21" s="17"/>
      <c r="D21" s="17"/>
      <c r="E21" s="17"/>
      <c r="F21" s="17"/>
      <c r="G21" s="17"/>
      <c r="H21" s="17"/>
      <c r="I21" s="17"/>
    </row>
    <row r="22" spans="2:9" x14ac:dyDescent="0.8">
      <c r="C22" s="15"/>
      <c r="D22" s="15"/>
      <c r="E22" s="15"/>
      <c r="F22" s="15"/>
      <c r="G22" s="15"/>
      <c r="H22" s="15"/>
      <c r="I22" s="15"/>
    </row>
    <row r="24" spans="2:9" x14ac:dyDescent="0.8">
      <c r="D24" s="16"/>
    </row>
    <row r="25" spans="2:9" x14ac:dyDescent="0.8">
      <c r="D25" s="16"/>
    </row>
    <row r="26" spans="2:9" x14ac:dyDescent="0.8">
      <c r="B26" s="16"/>
    </row>
  </sheetData>
  <mergeCells count="3">
    <mergeCell ref="B1:I2"/>
    <mergeCell ref="J1:O2"/>
    <mergeCell ref="P1:AQ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CP195"/>
  <sheetViews>
    <sheetView showGridLines="0" zoomScale="85" zoomScaleNormal="85" zoomScalePageLayoutView="85" workbookViewId="0">
      <pane xSplit="1" ySplit="3" topLeftCell="X4" activePane="bottomRight" state="frozen"/>
      <selection activeCell="L37" sqref="L37"/>
      <selection pane="topRight" activeCell="L37" sqref="L37"/>
      <selection pane="bottomLeft" activeCell="L37" sqref="L37"/>
      <selection pane="bottomRight" activeCell="AH9" sqref="AH9"/>
    </sheetView>
  </sheetViews>
  <sheetFormatPr defaultColWidth="8.83203125" defaultRowHeight="16" x14ac:dyDescent="0.8"/>
  <cols>
    <col min="1" max="1" width="26.5" bestFit="1" customWidth="1"/>
    <col min="2" max="4" width="10.83203125" bestFit="1" customWidth="1"/>
    <col min="5" max="8" width="11.83203125" bestFit="1" customWidth="1"/>
    <col min="9" max="41" width="13" bestFit="1" customWidth="1"/>
  </cols>
  <sheetData>
    <row r="1" spans="1:9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BA1" s="1652" t="s">
        <v>445</v>
      </c>
      <c r="BB1" s="1652"/>
      <c r="BC1" s="1652"/>
      <c r="BD1" s="1652"/>
      <c r="BE1" s="1652"/>
      <c r="BF1" s="1652"/>
      <c r="BG1" s="1652"/>
      <c r="BH1" s="1653"/>
      <c r="BI1" s="1663" t="s">
        <v>443</v>
      </c>
      <c r="BJ1" s="1664"/>
      <c r="BK1" s="1664"/>
      <c r="BL1" s="1664"/>
      <c r="BM1" s="1664"/>
      <c r="BN1" s="1665"/>
      <c r="BO1" s="1666" t="s">
        <v>444</v>
      </c>
      <c r="BP1" s="1667"/>
      <c r="BQ1" s="1667"/>
      <c r="BR1" s="1667"/>
      <c r="BS1" s="1667"/>
      <c r="BT1" s="1667"/>
      <c r="BU1" s="1667"/>
      <c r="BV1" s="1667"/>
      <c r="BW1" s="1667"/>
      <c r="BX1" s="1667"/>
      <c r="BY1" s="1667"/>
      <c r="BZ1" s="1667"/>
      <c r="CA1" s="1667"/>
      <c r="CB1" s="1667"/>
      <c r="CC1" s="1667"/>
      <c r="CD1" s="1667"/>
      <c r="CE1" s="1667"/>
      <c r="CF1" s="1667"/>
      <c r="CG1" s="1667"/>
      <c r="CH1" s="1667"/>
      <c r="CI1" s="1667"/>
      <c r="CJ1" s="1667"/>
      <c r="CK1" s="1667"/>
      <c r="CL1" s="1667"/>
      <c r="CM1" s="1667"/>
      <c r="CN1" s="1667"/>
      <c r="CO1" s="1667"/>
      <c r="CP1" s="1667"/>
    </row>
    <row r="2" spans="1:9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BA2" s="1652"/>
      <c r="BB2" s="1652"/>
      <c r="BC2" s="1652"/>
      <c r="BD2" s="1652"/>
      <c r="BE2" s="1652"/>
      <c r="BF2" s="1652"/>
      <c r="BG2" s="1652"/>
      <c r="BH2" s="1653"/>
      <c r="BI2" s="1663"/>
      <c r="BJ2" s="1664"/>
      <c r="BK2" s="1664"/>
      <c r="BL2" s="1664"/>
      <c r="BM2" s="1664"/>
      <c r="BN2" s="1665"/>
      <c r="BO2" s="1666"/>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c r="CP2" s="1667"/>
    </row>
    <row r="3" spans="1:94" ht="16.75" thickBot="1" x14ac:dyDescent="0.9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6.75" thickBot="1" x14ac:dyDescent="0.9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8">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6.75" thickBot="1" x14ac:dyDescent="0.9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8">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8">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8">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8">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8">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8">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8">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8">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8">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8">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8">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8">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8">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8">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8">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8">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8">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8">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8">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8">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8">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8">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8">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8">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8">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8">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8">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8">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8">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8">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8">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8">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8">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8">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8">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8">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8">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8">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8">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8">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8">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8">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8">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8">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8">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8">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8">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8">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8">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8">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8">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8">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8">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8">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8">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8">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8">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8">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8">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8">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8">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8">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8">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8">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8">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8">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8">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8">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8">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8">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8">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8">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8">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8">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8">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8">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8">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8">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8">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8">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8">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8">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8">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8">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8">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8">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8">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8">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8">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8">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8">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8">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8">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8">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8">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8">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8">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8">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8">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8">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8">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8">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8">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8">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8">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8">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8">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8">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8">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8">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8">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8">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8">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8">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8">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8">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8">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8">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8">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8">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8">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8">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8">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8">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8">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8">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8">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8">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8">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8">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8">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8">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8">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8">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8">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8">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8">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8">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8">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8">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8">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8">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8">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8">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8">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8">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8">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8">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8">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8">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8">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8">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8">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8">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8">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8">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8">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8">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8">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8">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8">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8">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8">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8">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8">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8">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8">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8">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8">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8">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8">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8">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8">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8">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8">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8">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8">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8">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8">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8">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6.75" thickBot="1" x14ac:dyDescent="0.9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defaultColWidth="11" defaultRowHeight="16" x14ac:dyDescent="0.8"/>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ht="16.75" thickBot="1" x14ac:dyDescent="0.9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8">
      <c r="H4"/>
    </row>
    <row r="5" spans="1:43" x14ac:dyDescent="0.8">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8">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8">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8">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8">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8">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8">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8">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8">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1.75" thickBot="1" x14ac:dyDescent="1.1499999999999999">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1">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1.75" thickBot="1" x14ac:dyDescent="1.1499999999999999">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8">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1">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1">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1">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1.75" thickBot="1" x14ac:dyDescent="1.1499999999999999">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8">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8">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8">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8">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8">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8">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8">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8">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8">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8">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8.5" x14ac:dyDescent="0.9">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6.75" thickBot="1" x14ac:dyDescent="0.9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8">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8">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8">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8">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6.75" thickBot="1" x14ac:dyDescent="0.9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8">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8">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8">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8">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8">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8">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8">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8">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8">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8">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8">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8.5" x14ac:dyDescent="0.9">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6.75" thickBot="1" x14ac:dyDescent="0.9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8">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8">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8">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8">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8">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6.75" thickBot="1" x14ac:dyDescent="0.9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8">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8">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8">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8">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8">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8">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8">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8">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8">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8">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8">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6.75" thickBot="1" x14ac:dyDescent="0.9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6.75" thickBot="1" x14ac:dyDescent="0.95">
      <c r="AQ70" s="129"/>
    </row>
    <row r="71" spans="1:43" x14ac:dyDescent="0.8">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8">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8">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8">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8">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8">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6.75" thickBot="1" x14ac:dyDescent="0.9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8">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8">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8">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6.75" thickBot="1" x14ac:dyDescent="0.9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6.75" thickBot="1" x14ac:dyDescent="0.9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8">
      <c r="A83" s="1162" t="s">
        <v>162</v>
      </c>
      <c r="B83" s="1163"/>
      <c r="C83" s="21">
        <v>0</v>
      </c>
      <c r="D83" s="21">
        <f t="shared" ref="D83:D146" si="44">$H$86*SIN(2*PI()*C83/$H$87)+2</f>
        <v>2</v>
      </c>
      <c r="E83" s="21"/>
      <c r="F83" s="21" t="s">
        <v>163</v>
      </c>
      <c r="G83" s="21" t="s">
        <v>164</v>
      </c>
      <c r="H83" s="171"/>
      <c r="AQ83" s="129"/>
    </row>
    <row r="84" spans="1:43" x14ac:dyDescent="0.8">
      <c r="A84" s="22"/>
      <c r="B84" s="7"/>
      <c r="C84" s="7">
        <v>1</v>
      </c>
      <c r="D84" s="7">
        <f t="shared" si="44"/>
        <v>2.4158233816355188</v>
      </c>
      <c r="E84" s="7"/>
      <c r="F84" s="7"/>
      <c r="G84" s="7"/>
      <c r="H84" s="172"/>
      <c r="AQ84" s="129"/>
    </row>
    <row r="85" spans="1:43" x14ac:dyDescent="0.8">
      <c r="A85" s="22"/>
      <c r="B85" s="7"/>
      <c r="C85" s="7">
        <v>2</v>
      </c>
      <c r="D85" s="7">
        <f t="shared" si="44"/>
        <v>2.8134732861516003</v>
      </c>
      <c r="E85" s="7"/>
      <c r="F85" s="7"/>
      <c r="G85" s="7"/>
      <c r="H85" s="172"/>
      <c r="AQ85" s="129"/>
    </row>
    <row r="86" spans="1:43" x14ac:dyDescent="0.8">
      <c r="A86" s="22"/>
      <c r="B86" s="7"/>
      <c r="C86" s="7">
        <v>3</v>
      </c>
      <c r="D86" s="7">
        <f t="shared" si="44"/>
        <v>3.1755705045849463</v>
      </c>
      <c r="E86" s="7"/>
      <c r="F86" s="7"/>
      <c r="G86" s="7" t="s">
        <v>165</v>
      </c>
      <c r="H86" s="172">
        <v>2</v>
      </c>
      <c r="AQ86" s="129"/>
    </row>
    <row r="87" spans="1:43" x14ac:dyDescent="0.8">
      <c r="A87" s="22"/>
      <c r="B87" s="7"/>
      <c r="C87" s="7">
        <v>4</v>
      </c>
      <c r="D87" s="7">
        <f t="shared" si="44"/>
        <v>3.486289650954788</v>
      </c>
      <c r="E87" s="7"/>
      <c r="F87" s="7"/>
      <c r="G87" s="7" t="s">
        <v>166</v>
      </c>
      <c r="H87" s="172">
        <v>30</v>
      </c>
      <c r="AQ87" s="129"/>
    </row>
    <row r="88" spans="1:43" x14ac:dyDescent="0.8">
      <c r="A88" s="22"/>
      <c r="B88" s="7"/>
      <c r="C88" s="7">
        <v>5</v>
      </c>
      <c r="D88" s="7">
        <f t="shared" si="44"/>
        <v>3.7320508075688772</v>
      </c>
      <c r="E88" s="7"/>
      <c r="F88" s="7"/>
      <c r="G88" s="7"/>
      <c r="H88" s="172"/>
      <c r="AQ88" s="129"/>
    </row>
    <row r="89" spans="1:43" x14ac:dyDescent="0.8">
      <c r="A89" s="22"/>
      <c r="B89" s="7"/>
      <c r="C89" s="7">
        <v>6</v>
      </c>
      <c r="D89" s="7">
        <f t="shared" si="44"/>
        <v>3.9021130325903073</v>
      </c>
      <c r="E89" s="7"/>
      <c r="F89" s="7"/>
      <c r="G89" s="7"/>
      <c r="H89" s="172"/>
      <c r="AQ89" s="129"/>
    </row>
    <row r="90" spans="1:43" x14ac:dyDescent="0.8">
      <c r="A90" s="22"/>
      <c r="B90" s="7"/>
      <c r="C90" s="7">
        <v>7</v>
      </c>
      <c r="D90" s="7">
        <f t="shared" si="44"/>
        <v>3.9890437907365466</v>
      </c>
      <c r="E90" s="7"/>
      <c r="F90" s="7"/>
      <c r="G90" s="7"/>
      <c r="H90" s="172"/>
      <c r="AQ90" s="129"/>
    </row>
    <row r="91" spans="1:43" x14ac:dyDescent="0.8">
      <c r="A91" s="22"/>
      <c r="B91" s="7"/>
      <c r="C91" s="7">
        <v>8</v>
      </c>
      <c r="D91" s="7">
        <f t="shared" si="44"/>
        <v>3.989043790736547</v>
      </c>
      <c r="E91" s="7"/>
      <c r="F91" s="7"/>
      <c r="G91" s="7"/>
      <c r="H91" s="172"/>
      <c r="AQ91" s="129"/>
    </row>
    <row r="92" spans="1:43" x14ac:dyDescent="0.8">
      <c r="A92" s="22"/>
      <c r="B92" s="7"/>
      <c r="C92" s="7">
        <v>9</v>
      </c>
      <c r="D92" s="7">
        <f t="shared" si="44"/>
        <v>3.9021130325903073</v>
      </c>
      <c r="E92" s="7"/>
      <c r="F92" s="7"/>
      <c r="G92" s="7"/>
      <c r="H92" s="172"/>
      <c r="AQ92" s="129"/>
    </row>
    <row r="93" spans="1:43" x14ac:dyDescent="0.8">
      <c r="A93" s="22"/>
      <c r="B93" s="7"/>
      <c r="C93" s="7">
        <v>10</v>
      </c>
      <c r="D93" s="7">
        <f t="shared" si="44"/>
        <v>3.7320508075688776</v>
      </c>
      <c r="E93" s="7"/>
      <c r="F93" s="7"/>
      <c r="G93" s="7"/>
      <c r="H93" s="172"/>
    </row>
    <row r="94" spans="1:43" x14ac:dyDescent="0.8">
      <c r="A94" s="22"/>
      <c r="B94" s="7"/>
      <c r="C94" s="7">
        <v>11</v>
      </c>
      <c r="D94" s="7">
        <f t="shared" si="44"/>
        <v>3.4862896509547889</v>
      </c>
      <c r="E94" s="7"/>
      <c r="F94" s="7"/>
      <c r="G94" s="7"/>
      <c r="H94" s="172"/>
    </row>
    <row r="95" spans="1:43" x14ac:dyDescent="0.8">
      <c r="A95" s="22"/>
      <c r="B95" s="7"/>
      <c r="C95" s="7">
        <v>12</v>
      </c>
      <c r="D95" s="7">
        <f t="shared" si="44"/>
        <v>3.1755705045849467</v>
      </c>
      <c r="E95" s="7"/>
      <c r="F95" s="7"/>
      <c r="G95" s="7"/>
      <c r="H95" s="172"/>
    </row>
    <row r="96" spans="1:43" x14ac:dyDescent="0.8">
      <c r="A96" s="22"/>
      <c r="B96" s="7"/>
      <c r="C96" s="7">
        <v>13</v>
      </c>
      <c r="D96" s="7">
        <f t="shared" si="44"/>
        <v>2.8134732861516003</v>
      </c>
      <c r="E96" s="7"/>
      <c r="F96" s="7"/>
      <c r="G96" s="7"/>
      <c r="H96" s="172"/>
    </row>
    <row r="97" spans="1:8" x14ac:dyDescent="0.8">
      <c r="A97" s="22"/>
      <c r="B97" s="7"/>
      <c r="C97" s="7">
        <v>14</v>
      </c>
      <c r="D97" s="7">
        <f t="shared" si="44"/>
        <v>2.4158233816355188</v>
      </c>
      <c r="E97" s="7"/>
      <c r="F97" s="7"/>
      <c r="G97" s="7"/>
      <c r="H97" s="172"/>
    </row>
    <row r="98" spans="1:8" x14ac:dyDescent="0.8">
      <c r="A98" s="22"/>
      <c r="B98" s="7"/>
      <c r="C98" s="7">
        <v>15</v>
      </c>
      <c r="D98" s="7">
        <f t="shared" si="44"/>
        <v>2.0000000000000013</v>
      </c>
      <c r="E98" s="7"/>
      <c r="F98" s="7"/>
      <c r="G98" s="7"/>
      <c r="H98" s="172"/>
    </row>
    <row r="99" spans="1:8" x14ac:dyDescent="0.8">
      <c r="A99" s="22"/>
      <c r="B99" s="7"/>
      <c r="C99" s="7">
        <v>16</v>
      </c>
      <c r="D99" s="7">
        <f t="shared" si="44"/>
        <v>1.5841766183644819</v>
      </c>
      <c r="E99" s="7"/>
      <c r="F99" s="7"/>
      <c r="G99" s="7"/>
      <c r="H99" s="172"/>
    </row>
    <row r="100" spans="1:8" x14ac:dyDescent="0.8">
      <c r="A100" s="22"/>
      <c r="B100" s="7"/>
      <c r="C100" s="7">
        <v>17</v>
      </c>
      <c r="D100" s="7">
        <f t="shared" si="44"/>
        <v>1.1865267138483997</v>
      </c>
      <c r="E100" s="7"/>
      <c r="F100" s="7"/>
      <c r="G100" s="7"/>
      <c r="H100" s="172"/>
    </row>
    <row r="101" spans="1:8" x14ac:dyDescent="0.8">
      <c r="A101" s="22"/>
      <c r="B101" s="7"/>
      <c r="C101" s="7">
        <v>18</v>
      </c>
      <c r="D101" s="7">
        <f t="shared" si="44"/>
        <v>0.82442949541505395</v>
      </c>
      <c r="E101" s="7"/>
      <c r="F101" s="7"/>
      <c r="G101" s="7"/>
      <c r="H101" s="172"/>
    </row>
    <row r="102" spans="1:8" x14ac:dyDescent="0.8">
      <c r="A102" s="22"/>
      <c r="B102" s="7"/>
      <c r="C102" s="7">
        <v>19</v>
      </c>
      <c r="D102" s="7">
        <f t="shared" si="44"/>
        <v>0.51371034904521196</v>
      </c>
      <c r="E102" s="7"/>
      <c r="F102" s="7"/>
      <c r="G102" s="7"/>
      <c r="H102" s="172"/>
    </row>
    <row r="103" spans="1:8" x14ac:dyDescent="0.8">
      <c r="A103" s="22"/>
      <c r="B103" s="7"/>
      <c r="C103" s="7">
        <v>20</v>
      </c>
      <c r="D103" s="7">
        <f t="shared" si="44"/>
        <v>0.26794919243112325</v>
      </c>
      <c r="E103" s="7"/>
      <c r="F103" s="7"/>
      <c r="G103" s="7"/>
      <c r="H103" s="172"/>
    </row>
    <row r="104" spans="1:8" x14ac:dyDescent="0.8">
      <c r="A104" s="22"/>
      <c r="B104" s="7"/>
      <c r="C104" s="7">
        <v>21</v>
      </c>
      <c r="D104" s="7">
        <f t="shared" si="44"/>
        <v>9.7886967409692938E-2</v>
      </c>
      <c r="E104" s="7"/>
      <c r="F104" s="7"/>
      <c r="G104" s="7"/>
      <c r="H104" s="172"/>
    </row>
    <row r="105" spans="1:8" x14ac:dyDescent="0.8">
      <c r="A105" s="22"/>
      <c r="B105" s="7"/>
      <c r="C105" s="7">
        <v>22</v>
      </c>
      <c r="D105" s="7">
        <f t="shared" si="44"/>
        <v>1.095620926345342E-2</v>
      </c>
      <c r="E105" s="7"/>
      <c r="F105" s="7"/>
      <c r="G105" s="7"/>
      <c r="H105" s="172"/>
    </row>
    <row r="106" spans="1:8" x14ac:dyDescent="0.8">
      <c r="A106" s="22"/>
      <c r="B106" s="7"/>
      <c r="C106" s="7">
        <v>23</v>
      </c>
      <c r="D106" s="7">
        <f t="shared" si="44"/>
        <v>1.0956209263453198E-2</v>
      </c>
      <c r="E106" s="7"/>
      <c r="F106" s="7"/>
      <c r="G106" s="7"/>
      <c r="H106" s="172"/>
    </row>
    <row r="107" spans="1:8" x14ac:dyDescent="0.8">
      <c r="A107" s="22"/>
      <c r="B107" s="7"/>
      <c r="C107" s="7">
        <v>24</v>
      </c>
      <c r="D107" s="7">
        <f t="shared" si="44"/>
        <v>9.7886967409692716E-2</v>
      </c>
      <c r="E107" s="7"/>
      <c r="F107" s="7"/>
      <c r="G107" s="7"/>
      <c r="H107" s="172"/>
    </row>
    <row r="108" spans="1:8" x14ac:dyDescent="0.8">
      <c r="A108" s="22"/>
      <c r="B108" s="7"/>
      <c r="C108" s="7">
        <v>25</v>
      </c>
      <c r="D108" s="7">
        <f t="shared" si="44"/>
        <v>0.26794919243112281</v>
      </c>
      <c r="E108" s="7"/>
      <c r="F108" s="7"/>
      <c r="G108" s="7"/>
      <c r="H108" s="172"/>
    </row>
    <row r="109" spans="1:8" x14ac:dyDescent="0.8">
      <c r="A109" s="22"/>
      <c r="B109" s="7"/>
      <c r="C109" s="7">
        <v>26</v>
      </c>
      <c r="D109" s="7">
        <f t="shared" si="44"/>
        <v>0.51371034904521196</v>
      </c>
      <c r="E109" s="7"/>
      <c r="F109" s="7"/>
      <c r="G109" s="7"/>
      <c r="H109" s="172"/>
    </row>
    <row r="110" spans="1:8" x14ac:dyDescent="0.8">
      <c r="A110" s="22"/>
      <c r="B110" s="7"/>
      <c r="C110" s="7">
        <v>27</v>
      </c>
      <c r="D110" s="7">
        <f t="shared" si="44"/>
        <v>0.82442949541505328</v>
      </c>
      <c r="E110" s="7"/>
      <c r="F110" s="7"/>
      <c r="G110" s="7"/>
      <c r="H110" s="172"/>
    </row>
    <row r="111" spans="1:8" x14ac:dyDescent="0.8">
      <c r="A111" s="22"/>
      <c r="B111" s="7"/>
      <c r="C111" s="7">
        <v>28</v>
      </c>
      <c r="D111" s="7">
        <f t="shared" si="44"/>
        <v>1.1865267138483997</v>
      </c>
      <c r="E111" s="7">
        <v>1.1865267138483997</v>
      </c>
      <c r="F111" s="7">
        <v>0.01</v>
      </c>
      <c r="G111" s="7">
        <f>E111*F111</f>
        <v>1.1865267138483997E-2</v>
      </c>
      <c r="H111" s="172">
        <v>1.1865267138483997E-2</v>
      </c>
    </row>
    <row r="112" spans="1:8" x14ac:dyDescent="0.8">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8">
      <c r="A113" s="22"/>
      <c r="B113" s="7"/>
      <c r="C113" s="7">
        <v>30</v>
      </c>
      <c r="D113" s="7">
        <f t="shared" si="44"/>
        <v>1.9999999999999978</v>
      </c>
      <c r="E113" s="7">
        <v>1.9999999999999978</v>
      </c>
      <c r="F113" s="7">
        <v>0.01</v>
      </c>
      <c r="G113" s="7">
        <f t="shared" si="45"/>
        <v>1.999999999999998E-2</v>
      </c>
      <c r="H113" s="172">
        <v>1.999999999999998E-2</v>
      </c>
    </row>
    <row r="114" spans="1:8" x14ac:dyDescent="0.8">
      <c r="A114" s="22"/>
      <c r="B114" s="7"/>
      <c r="C114" s="7">
        <v>31</v>
      </c>
      <c r="D114" s="7">
        <f t="shared" si="44"/>
        <v>2.415823381635517</v>
      </c>
      <c r="E114" s="7">
        <v>2.415823381635517</v>
      </c>
      <c r="F114" s="7">
        <v>0.01</v>
      </c>
      <c r="G114" s="7">
        <f t="shared" si="45"/>
        <v>2.4158233816355172E-2</v>
      </c>
      <c r="H114" s="172">
        <v>2.4158233816355172E-2</v>
      </c>
    </row>
    <row r="115" spans="1:8" x14ac:dyDescent="0.8">
      <c r="A115" s="22"/>
      <c r="B115" s="7"/>
      <c r="C115" s="7">
        <v>32</v>
      </c>
      <c r="D115" s="7">
        <f t="shared" si="44"/>
        <v>2.8134732861515994</v>
      </c>
      <c r="E115" s="7">
        <v>2.8134732861515994</v>
      </c>
      <c r="F115" s="7">
        <v>0.01</v>
      </c>
      <c r="G115" s="7">
        <f t="shared" si="45"/>
        <v>2.8134732861515993E-2</v>
      </c>
      <c r="H115" s="172">
        <v>2.8134732861515993E-2</v>
      </c>
    </row>
    <row r="116" spans="1:8" x14ac:dyDescent="0.8">
      <c r="A116" s="22"/>
      <c r="B116" s="7"/>
      <c r="C116" s="7">
        <v>33</v>
      </c>
      <c r="D116" s="7">
        <f t="shared" si="44"/>
        <v>3.1755705045849458</v>
      </c>
      <c r="E116" s="7">
        <v>3.1755705045849458</v>
      </c>
      <c r="F116" s="7">
        <v>0.01</v>
      </c>
      <c r="G116" s="7">
        <f t="shared" si="45"/>
        <v>3.1755705045849458E-2</v>
      </c>
      <c r="H116" s="172">
        <v>3.1755705045849458E-2</v>
      </c>
    </row>
    <row r="117" spans="1:8" x14ac:dyDescent="0.8">
      <c r="A117" s="22"/>
      <c r="B117" s="7"/>
      <c r="C117" s="7">
        <v>34</v>
      </c>
      <c r="D117" s="7">
        <f t="shared" si="44"/>
        <v>3.4862896509547885</v>
      </c>
      <c r="E117" s="7">
        <v>3.4862896509547885</v>
      </c>
      <c r="F117" s="7">
        <v>0.01</v>
      </c>
      <c r="G117" s="7">
        <f t="shared" si="45"/>
        <v>3.4862896509547887E-2</v>
      </c>
      <c r="H117" s="172">
        <v>3.4862896509547887E-2</v>
      </c>
    </row>
    <row r="118" spans="1:8" x14ac:dyDescent="0.8">
      <c r="A118" s="22"/>
      <c r="B118" s="7"/>
      <c r="C118" s="7">
        <v>35</v>
      </c>
      <c r="D118" s="7">
        <f t="shared" si="44"/>
        <v>3.7320508075688767</v>
      </c>
      <c r="E118" s="7">
        <v>3.7320508075688767</v>
      </c>
      <c r="F118" s="7">
        <v>0.01</v>
      </c>
      <c r="G118" s="7">
        <f t="shared" si="45"/>
        <v>3.732050807568877E-2</v>
      </c>
      <c r="H118" s="172">
        <v>3.732050807568877E-2</v>
      </c>
    </row>
    <row r="119" spans="1:8" x14ac:dyDescent="0.8">
      <c r="A119" s="22"/>
      <c r="B119" s="7"/>
      <c r="C119" s="7">
        <v>36</v>
      </c>
      <c r="D119" s="7">
        <f t="shared" si="44"/>
        <v>3.9021130325903073</v>
      </c>
      <c r="E119" s="7">
        <v>3.9021130325903073</v>
      </c>
      <c r="F119" s="7">
        <v>0.01</v>
      </c>
      <c r="G119" s="7">
        <f t="shared" si="45"/>
        <v>3.9021130325903076E-2</v>
      </c>
      <c r="H119" s="172">
        <v>3.9021130325903076E-2</v>
      </c>
    </row>
    <row r="120" spans="1:8" x14ac:dyDescent="0.8">
      <c r="A120" s="22"/>
      <c r="B120" s="7"/>
      <c r="C120" s="7">
        <v>37</v>
      </c>
      <c r="D120" s="7">
        <f t="shared" si="44"/>
        <v>3.9890437907365466</v>
      </c>
      <c r="E120" s="7">
        <v>3.9890437907365466</v>
      </c>
      <c r="F120" s="7">
        <v>0.01</v>
      </c>
      <c r="G120" s="7">
        <f t="shared" si="45"/>
        <v>3.9890437907365468E-2</v>
      </c>
      <c r="H120" s="172">
        <v>3.9890437907365468E-2</v>
      </c>
    </row>
    <row r="121" spans="1:8" x14ac:dyDescent="0.8">
      <c r="A121" s="22"/>
      <c r="B121" s="7"/>
      <c r="C121" s="7">
        <v>38</v>
      </c>
      <c r="D121" s="7">
        <f t="shared" si="44"/>
        <v>3.989043790736547</v>
      </c>
      <c r="E121" s="7">
        <v>3.989043790736547</v>
      </c>
      <c r="F121" s="7">
        <v>0.01</v>
      </c>
      <c r="G121" s="7">
        <f t="shared" si="45"/>
        <v>3.9890437907365468E-2</v>
      </c>
      <c r="H121" s="172">
        <v>3.9890437907365468E-2</v>
      </c>
    </row>
    <row r="122" spans="1:8" x14ac:dyDescent="0.8">
      <c r="A122" s="22"/>
      <c r="B122" s="7"/>
      <c r="C122" s="7">
        <v>39</v>
      </c>
      <c r="D122" s="7">
        <f t="shared" si="44"/>
        <v>3.9021130325903073</v>
      </c>
      <c r="E122" s="7">
        <v>3.9021130325903073</v>
      </c>
      <c r="F122" s="7">
        <v>0.01</v>
      </c>
      <c r="G122" s="7">
        <f t="shared" si="45"/>
        <v>3.9021130325903076E-2</v>
      </c>
      <c r="H122" s="172">
        <v>3.9021130325903076E-2</v>
      </c>
    </row>
    <row r="123" spans="1:8" x14ac:dyDescent="0.8">
      <c r="A123" s="22"/>
      <c r="B123" s="7"/>
      <c r="C123" s="7">
        <v>40</v>
      </c>
      <c r="D123" s="7">
        <f t="shared" si="44"/>
        <v>3.7320508075688785</v>
      </c>
      <c r="E123" s="7">
        <v>3.7320508075688785</v>
      </c>
      <c r="F123" s="7">
        <v>0.01</v>
      </c>
      <c r="G123" s="7">
        <f t="shared" si="45"/>
        <v>3.7320508075688784E-2</v>
      </c>
      <c r="H123" s="172">
        <v>3.7320508075688784E-2</v>
      </c>
    </row>
    <row r="124" spans="1:8" x14ac:dyDescent="0.8">
      <c r="A124" s="22"/>
      <c r="B124" s="7"/>
      <c r="C124" s="7">
        <v>41</v>
      </c>
      <c r="D124" s="7">
        <f t="shared" si="44"/>
        <v>3.4862896509547907</v>
      </c>
      <c r="E124" s="7">
        <v>3.4862896509547907</v>
      </c>
      <c r="F124" s="7">
        <v>0.01</v>
      </c>
      <c r="G124" s="7">
        <f t="shared" si="45"/>
        <v>3.4862896509547908E-2</v>
      </c>
      <c r="H124" s="172">
        <v>3.4862896509547908E-2</v>
      </c>
    </row>
    <row r="125" spans="1:8" x14ac:dyDescent="0.8">
      <c r="A125" s="22"/>
      <c r="B125" s="7"/>
      <c r="C125" s="7">
        <v>42</v>
      </c>
      <c r="D125" s="7">
        <f t="shared" si="44"/>
        <v>3.1755705045849467</v>
      </c>
      <c r="E125" s="7">
        <v>3.1755705045849467</v>
      </c>
      <c r="F125" s="7">
        <v>0.01</v>
      </c>
      <c r="G125" s="7">
        <f t="shared" si="45"/>
        <v>3.1755705045849465E-2</v>
      </c>
      <c r="H125" s="172">
        <v>3.1755705045849465E-2</v>
      </c>
    </row>
    <row r="126" spans="1:8" x14ac:dyDescent="0.8">
      <c r="A126" s="22"/>
      <c r="B126" s="7"/>
      <c r="C126" s="7">
        <v>43</v>
      </c>
      <c r="D126" s="7">
        <f t="shared" si="44"/>
        <v>2.8134732861516021</v>
      </c>
      <c r="E126" s="7">
        <v>2.8134732861516021</v>
      </c>
      <c r="F126" s="7">
        <v>0.01</v>
      </c>
      <c r="G126" s="7">
        <f t="shared" si="45"/>
        <v>2.8134732861516021E-2</v>
      </c>
      <c r="H126" s="172">
        <v>2.8134732861516021E-2</v>
      </c>
    </row>
    <row r="127" spans="1:8" x14ac:dyDescent="0.8">
      <c r="A127" s="22"/>
      <c r="B127" s="7"/>
      <c r="C127" s="7">
        <v>44</v>
      </c>
      <c r="D127" s="7">
        <f t="shared" si="44"/>
        <v>2.4158233816355219</v>
      </c>
      <c r="E127" s="7">
        <v>2.4158233816355219</v>
      </c>
      <c r="F127" s="7">
        <v>0.01</v>
      </c>
      <c r="G127" s="7">
        <f t="shared" si="45"/>
        <v>2.4158233816355221E-2</v>
      </c>
      <c r="H127" s="172">
        <v>2.4158233816355221E-2</v>
      </c>
    </row>
    <row r="128" spans="1:8" x14ac:dyDescent="0.8">
      <c r="A128" s="22"/>
      <c r="B128" s="7"/>
      <c r="C128" s="7">
        <v>45</v>
      </c>
      <c r="D128" s="7">
        <f t="shared" si="44"/>
        <v>2.0000000000000009</v>
      </c>
      <c r="E128" s="7">
        <v>2.0000000000000009</v>
      </c>
      <c r="F128" s="7">
        <v>0.01</v>
      </c>
      <c r="G128" s="7">
        <f t="shared" si="45"/>
        <v>2.0000000000000011E-2</v>
      </c>
      <c r="H128" s="172">
        <v>2.0000000000000011E-2</v>
      </c>
    </row>
    <row r="129" spans="1:8" x14ac:dyDescent="0.8">
      <c r="A129" s="22"/>
      <c r="B129" s="7"/>
      <c r="C129" s="7">
        <v>46</v>
      </c>
      <c r="D129" s="7">
        <f t="shared" si="44"/>
        <v>1.5841766183644832</v>
      </c>
      <c r="E129" s="7">
        <v>1.5841766183644832</v>
      </c>
      <c r="F129" s="7">
        <v>0.01</v>
      </c>
      <c r="G129" s="7">
        <f t="shared" si="45"/>
        <v>1.5841766183644832E-2</v>
      </c>
      <c r="H129" s="172">
        <v>1.5841766183644832E-2</v>
      </c>
    </row>
    <row r="130" spans="1:8" x14ac:dyDescent="0.8">
      <c r="A130" s="22"/>
      <c r="B130" s="7"/>
      <c r="C130" s="7">
        <v>47</v>
      </c>
      <c r="D130" s="7">
        <f t="shared" si="44"/>
        <v>1.1865267138483993</v>
      </c>
      <c r="E130" s="7">
        <v>1.1865267138483993</v>
      </c>
      <c r="F130" s="7">
        <v>0.01</v>
      </c>
      <c r="G130" s="7">
        <f t="shared" si="45"/>
        <v>1.1865267138483992E-2</v>
      </c>
      <c r="H130" s="172">
        <v>1.1865267138483992E-2</v>
      </c>
    </row>
    <row r="131" spans="1:8" x14ac:dyDescent="0.8">
      <c r="A131" s="22"/>
      <c r="B131" s="7"/>
      <c r="C131" s="7">
        <v>48</v>
      </c>
      <c r="D131" s="7">
        <f t="shared" si="44"/>
        <v>0.82442949541505439</v>
      </c>
      <c r="E131" s="7">
        <v>0.82442949541505439</v>
      </c>
      <c r="F131" s="7">
        <v>0.01</v>
      </c>
      <c r="G131" s="7">
        <f t="shared" si="45"/>
        <v>8.2442949541505443E-3</v>
      </c>
      <c r="H131" s="172">
        <v>8.2442949541505443E-3</v>
      </c>
    </row>
    <row r="132" spans="1:8" x14ac:dyDescent="0.8">
      <c r="A132" s="22"/>
      <c r="B132" s="7"/>
      <c r="C132" s="7">
        <v>49</v>
      </c>
      <c r="D132" s="7">
        <f t="shared" si="44"/>
        <v>0.51371034904521284</v>
      </c>
      <c r="E132" s="7">
        <v>0.51371034904521284</v>
      </c>
      <c r="F132" s="7">
        <v>0.01</v>
      </c>
      <c r="G132" s="7">
        <f t="shared" si="45"/>
        <v>5.1371034904521282E-3</v>
      </c>
      <c r="H132" s="172">
        <v>5.1371034904521282E-3</v>
      </c>
    </row>
    <row r="133" spans="1:8" x14ac:dyDescent="0.8">
      <c r="A133" s="22"/>
      <c r="B133" s="7"/>
      <c r="C133" s="7">
        <v>50</v>
      </c>
      <c r="D133" s="7">
        <f t="shared" si="44"/>
        <v>0.26794919243112258</v>
      </c>
      <c r="E133" s="7">
        <v>0.26794919243112297</v>
      </c>
      <c r="F133" s="7">
        <v>0.01</v>
      </c>
      <c r="G133" s="7">
        <f t="shared" si="45"/>
        <v>2.67949192431123E-3</v>
      </c>
      <c r="H133" s="172">
        <v>2.67949192431123E-3</v>
      </c>
    </row>
    <row r="134" spans="1:8" x14ac:dyDescent="0.8">
      <c r="A134" s="22"/>
      <c r="B134" s="7"/>
      <c r="C134" s="7">
        <v>51</v>
      </c>
      <c r="D134" s="7">
        <f t="shared" si="44"/>
        <v>9.788696740969316E-2</v>
      </c>
      <c r="E134" s="7">
        <v>9.788696740969316E-2</v>
      </c>
      <c r="F134" s="7">
        <v>0.01</v>
      </c>
      <c r="G134" s="7">
        <f t="shared" si="45"/>
        <v>9.7886967409693154E-4</v>
      </c>
      <c r="H134" s="172">
        <v>9.7886967409693154E-4</v>
      </c>
    </row>
    <row r="135" spans="1:8" x14ac:dyDescent="0.8">
      <c r="A135" s="22"/>
      <c r="B135" s="7"/>
      <c r="C135" s="7">
        <v>52</v>
      </c>
      <c r="D135" s="7">
        <f t="shared" si="44"/>
        <v>1.0956209263453198E-2</v>
      </c>
      <c r="E135" s="7">
        <v>1.0956209263453198E-2</v>
      </c>
      <c r="F135" s="7">
        <v>0.01</v>
      </c>
      <c r="G135" s="7">
        <f t="shared" si="45"/>
        <v>1.0956209263453198E-4</v>
      </c>
      <c r="H135" s="172">
        <v>1.0956209263453198E-4</v>
      </c>
    </row>
    <row r="136" spans="1:8" x14ac:dyDescent="0.8">
      <c r="A136" s="22"/>
      <c r="B136" s="7"/>
      <c r="C136" s="7">
        <v>53</v>
      </c>
      <c r="D136" s="7">
        <f t="shared" si="44"/>
        <v>1.095620926345342E-2</v>
      </c>
      <c r="E136" s="7">
        <v>1.095620926345342E-2</v>
      </c>
      <c r="F136" s="7">
        <v>0.01</v>
      </c>
      <c r="G136" s="7">
        <f t="shared" si="45"/>
        <v>1.095620926345342E-4</v>
      </c>
      <c r="H136" s="172">
        <v>1.095620926345342E-4</v>
      </c>
    </row>
    <row r="137" spans="1:8" x14ac:dyDescent="0.8">
      <c r="A137" s="22"/>
      <c r="B137" s="7"/>
      <c r="C137" s="7">
        <v>54</v>
      </c>
      <c r="D137" s="7">
        <f t="shared" si="44"/>
        <v>9.7886967409692494E-2</v>
      </c>
      <c r="E137" s="7">
        <v>9.7886967409692494E-2</v>
      </c>
      <c r="F137" s="7">
        <v>0.01</v>
      </c>
      <c r="G137" s="7">
        <f t="shared" si="45"/>
        <v>9.7886967409692503E-4</v>
      </c>
      <c r="H137" s="172">
        <v>9.7886967409692503E-4</v>
      </c>
    </row>
    <row r="138" spans="1:8" x14ac:dyDescent="0.8">
      <c r="A138" s="22"/>
      <c r="B138" s="7"/>
      <c r="C138" s="7">
        <v>55</v>
      </c>
      <c r="D138" s="7">
        <f t="shared" si="44"/>
        <v>0.26794919243112347</v>
      </c>
      <c r="E138" s="7">
        <v>0.26794919243112347</v>
      </c>
      <c r="F138" s="7">
        <v>0.01</v>
      </c>
      <c r="G138" s="7">
        <f t="shared" si="45"/>
        <v>2.6794919243112347E-3</v>
      </c>
      <c r="H138" s="172">
        <v>2.6794919243112347E-3</v>
      </c>
    </row>
    <row r="139" spans="1:8" x14ac:dyDescent="0.8">
      <c r="A139" s="22"/>
      <c r="B139" s="7"/>
      <c r="C139" s="7">
        <v>56</v>
      </c>
      <c r="D139" s="7">
        <f t="shared" si="44"/>
        <v>0.51371034904521173</v>
      </c>
      <c r="E139" s="7">
        <v>0.51371034904521173</v>
      </c>
      <c r="F139" s="7">
        <v>0.01</v>
      </c>
      <c r="G139" s="7">
        <f t="shared" si="45"/>
        <v>5.1371034904521178E-3</v>
      </c>
      <c r="H139" s="172">
        <v>5.1371034904521178E-3</v>
      </c>
    </row>
    <row r="140" spans="1:8" x14ac:dyDescent="0.8">
      <c r="A140" s="22"/>
      <c r="B140" s="7"/>
      <c r="C140" s="7">
        <v>57</v>
      </c>
      <c r="D140" s="7">
        <f t="shared" si="44"/>
        <v>0.82442949541505306</v>
      </c>
      <c r="E140" s="7">
        <v>0.82442949541505306</v>
      </c>
      <c r="F140" s="7">
        <v>0.01</v>
      </c>
      <c r="G140" s="7">
        <f t="shared" si="45"/>
        <v>8.2442949541505304E-3</v>
      </c>
      <c r="H140" s="172">
        <v>8.2442949541505304E-3</v>
      </c>
    </row>
    <row r="141" spans="1:8" x14ac:dyDescent="0.8">
      <c r="A141" s="22"/>
      <c r="B141" s="7"/>
      <c r="C141" s="7">
        <v>58</v>
      </c>
      <c r="D141" s="7">
        <f t="shared" si="44"/>
        <v>1.186526713848401</v>
      </c>
      <c r="E141" s="7">
        <v>1.186526713848401</v>
      </c>
      <c r="F141" s="7">
        <v>0.01</v>
      </c>
      <c r="G141" s="7">
        <f t="shared" si="45"/>
        <v>1.1865267138484011E-2</v>
      </c>
      <c r="H141" s="172">
        <v>1.1865267138484011E-2</v>
      </c>
    </row>
    <row r="142" spans="1:8" x14ac:dyDescent="0.8">
      <c r="A142" s="22"/>
      <c r="B142" s="7"/>
      <c r="C142" s="7">
        <v>59</v>
      </c>
      <c r="D142" s="7">
        <f t="shared" si="44"/>
        <v>1.5841766183644816</v>
      </c>
      <c r="E142" s="7">
        <v>1.5841766183644816</v>
      </c>
      <c r="F142" s="7">
        <v>0.01</v>
      </c>
      <c r="G142" s="7">
        <f t="shared" si="45"/>
        <v>1.5841766183644818E-2</v>
      </c>
      <c r="H142" s="172">
        <v>1.5841766183644818E-2</v>
      </c>
    </row>
    <row r="143" spans="1:8" x14ac:dyDescent="0.8">
      <c r="A143" s="22"/>
      <c r="B143" s="7"/>
      <c r="C143" s="7">
        <v>60</v>
      </c>
      <c r="D143" s="7">
        <f t="shared" si="44"/>
        <v>1.9999999999999956</v>
      </c>
      <c r="E143" s="7">
        <v>1.9999999999999956</v>
      </c>
      <c r="F143" s="7">
        <v>0.01</v>
      </c>
      <c r="G143" s="7">
        <f t="shared" si="45"/>
        <v>1.9999999999999955E-2</v>
      </c>
      <c r="H143" s="172">
        <v>1.9999999999999955E-2</v>
      </c>
    </row>
    <row r="144" spans="1:8" x14ac:dyDescent="0.8">
      <c r="A144" s="22"/>
      <c r="B144" s="7"/>
      <c r="C144" s="7">
        <v>61</v>
      </c>
      <c r="D144" s="7">
        <f t="shared" si="44"/>
        <v>2.4158233816355166</v>
      </c>
      <c r="E144" s="7">
        <v>2.4158233816355166</v>
      </c>
      <c r="F144" s="7">
        <v>0.01</v>
      </c>
      <c r="G144" s="7">
        <f t="shared" si="45"/>
        <v>2.4158233816355165E-2</v>
      </c>
      <c r="H144" s="172">
        <v>2.4158233816355165E-2</v>
      </c>
    </row>
    <row r="145" spans="1:8" x14ac:dyDescent="0.8">
      <c r="A145" s="22"/>
      <c r="B145" s="7"/>
      <c r="C145" s="7">
        <v>62</v>
      </c>
      <c r="D145" s="7">
        <f t="shared" si="44"/>
        <v>2.8134732861515972</v>
      </c>
      <c r="E145" s="7">
        <v>2.8134732861515972</v>
      </c>
      <c r="F145" s="7">
        <v>0.01</v>
      </c>
      <c r="G145" s="7">
        <f t="shared" si="45"/>
        <v>2.8134732861515972E-2</v>
      </c>
      <c r="H145" s="172">
        <v>2.8134732861515972E-2</v>
      </c>
    </row>
    <row r="146" spans="1:8" x14ac:dyDescent="0.8">
      <c r="A146" s="22"/>
      <c r="B146" s="7"/>
      <c r="C146" s="7">
        <v>63</v>
      </c>
      <c r="D146" s="7">
        <f t="shared" si="44"/>
        <v>3.1755705045849454</v>
      </c>
      <c r="E146" s="7">
        <v>3.1755705045849454</v>
      </c>
      <c r="F146" s="7">
        <v>0.01</v>
      </c>
      <c r="G146" s="7">
        <f t="shared" si="45"/>
        <v>3.1755705045849451E-2</v>
      </c>
      <c r="H146" s="172">
        <v>3.1755705045849451E-2</v>
      </c>
    </row>
    <row r="147" spans="1:8" ht="16.75" thickBot="1" x14ac:dyDescent="0.9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O26"/>
  <sheetViews>
    <sheetView showGridLines="0" workbookViewId="0"/>
  </sheetViews>
  <sheetFormatPr defaultColWidth="8.83203125" defaultRowHeight="14.75" x14ac:dyDescent="0.75"/>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6.75" thickBot="1" x14ac:dyDescent="0.95">
      <c r="A1" s="1621" t="s">
        <v>534</v>
      </c>
    </row>
    <row r="2" spans="1:15" ht="16" x14ac:dyDescent="0.8">
      <c r="A2" s="1447"/>
      <c r="B2" s="1448" t="s">
        <v>599</v>
      </c>
      <c r="C2"/>
    </row>
    <row r="3" spans="1:15" x14ac:dyDescent="0.75">
      <c r="A3" s="1449" t="s">
        <v>677</v>
      </c>
      <c r="B3" s="1499">
        <f>'Unlevering Betas '!B18</f>
        <v>1.1354047099312135</v>
      </c>
      <c r="C3" s="1572"/>
    </row>
    <row r="4" spans="1:15" ht="16" x14ac:dyDescent="0.8">
      <c r="A4" s="1451" t="s">
        <v>600</v>
      </c>
      <c r="B4" s="1500">
        <f>3.2356*0.01</f>
        <v>3.2355999999999996E-2</v>
      </c>
      <c r="C4" s="1573"/>
    </row>
    <row r="5" spans="1:15" x14ac:dyDescent="0.75">
      <c r="A5" s="1451" t="s">
        <v>601</v>
      </c>
      <c r="B5" s="1499">
        <f>Stock!B40</f>
        <v>-2.4020076694140041E-3</v>
      </c>
      <c r="C5" s="1572"/>
    </row>
    <row r="6" spans="1:15" x14ac:dyDescent="0.75">
      <c r="A6" s="1451" t="s">
        <v>602</v>
      </c>
      <c r="B6" s="1499">
        <f>((AVERAGE('Raw Data'!AL4:AL360))+1)^52-1</f>
        <v>-0.28019016394937768</v>
      </c>
      <c r="C6" s="1572"/>
    </row>
    <row r="7" spans="1:15" x14ac:dyDescent="0.75">
      <c r="A7" s="1451" t="s">
        <v>603</v>
      </c>
      <c r="B7" s="1499">
        <f>Stock!B60</f>
        <v>-1.6960428557444829E-3</v>
      </c>
      <c r="C7" s="1572"/>
    </row>
    <row r="8" spans="1:15" x14ac:dyDescent="0.75">
      <c r="A8" s="1451" t="s">
        <v>604</v>
      </c>
      <c r="B8" s="1499">
        <f>(AVERAGE('Raw Data'!AO4:AO360)+1)^52-1</f>
        <v>-0.69772057128358234</v>
      </c>
      <c r="C8" s="1572"/>
    </row>
    <row r="9" spans="1:15" ht="16" x14ac:dyDescent="0.8">
      <c r="A9" s="1451" t="s">
        <v>605</v>
      </c>
      <c r="B9" s="1501">
        <f>0.01*259.44%</f>
        <v>2.5943999999999998E-2</v>
      </c>
      <c r="C9" s="1574"/>
    </row>
    <row r="10" spans="1:15" ht="15.5" thickBot="1" x14ac:dyDescent="0.9">
      <c r="A10" s="1453" t="s">
        <v>678</v>
      </c>
      <c r="B10" s="1502">
        <f>B9+B3*B4+B5*B6+B7*B8</f>
        <v>6.4537537707466577E-2</v>
      </c>
      <c r="C10" s="1575"/>
    </row>
    <row r="11" spans="1:15" x14ac:dyDescent="0.75">
      <c r="A11" s="1321" t="s">
        <v>724</v>
      </c>
      <c r="B11" s="1503">
        <f>B9+B3*B4</f>
        <v>6.268115479453433E-2</v>
      </c>
      <c r="C11" s="1503"/>
    </row>
    <row r="12" spans="1:15" x14ac:dyDescent="0.75">
      <c r="A12" s="1321"/>
    </row>
    <row r="14" spans="1:15" ht="15.5" thickBot="1" x14ac:dyDescent="0.9"/>
    <row r="15" spans="1:15" x14ac:dyDescent="0.75">
      <c r="E15" s="1580" t="s">
        <v>737</v>
      </c>
      <c r="F15" s="1577"/>
      <c r="G15" s="1577"/>
      <c r="H15" s="1577"/>
      <c r="I15" s="1577"/>
      <c r="J15" s="1577"/>
      <c r="K15" s="1577"/>
      <c r="L15" s="1577"/>
      <c r="M15" s="1577"/>
      <c r="N15" s="1577"/>
      <c r="O15" s="1578"/>
    </row>
    <row r="16" spans="1:15" x14ac:dyDescent="0.75">
      <c r="E16" s="1579"/>
      <c r="F16" s="1576"/>
      <c r="G16" s="1687" t="s">
        <v>735</v>
      </c>
      <c r="H16" s="1688"/>
      <c r="I16" s="1688"/>
      <c r="J16" s="1688"/>
      <c r="K16" s="1688"/>
      <c r="L16" s="1688"/>
      <c r="M16" s="1688"/>
      <c r="N16" s="1688"/>
      <c r="O16" s="1689"/>
    </row>
    <row r="17" spans="5:15" x14ac:dyDescent="0.75">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75">
      <c r="E18" s="1690" t="s">
        <v>736</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75">
      <c r="E19" s="1691"/>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75">
      <c r="E20" s="1691"/>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75">
      <c r="E21" s="1691"/>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75">
      <c r="E22" s="1691"/>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75">
      <c r="E23" s="1691"/>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75">
      <c r="E24" s="1691"/>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75">
      <c r="E25" s="1691"/>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5.5" thickBot="1" x14ac:dyDescent="0.9">
      <c r="E26" s="1692"/>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700-000000000000}"/>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D1FF"/>
  </sheetPr>
  <dimension ref="A1:K21"/>
  <sheetViews>
    <sheetView showGridLines="0" workbookViewId="0"/>
  </sheetViews>
  <sheetFormatPr defaultColWidth="8.83203125" defaultRowHeight="14.75" x14ac:dyDescent="0.75"/>
  <cols>
    <col min="1" max="1" width="18" style="1314" bestFit="1" customWidth="1"/>
    <col min="2" max="16384" width="8.83203125" style="1314"/>
  </cols>
  <sheetData>
    <row r="1" spans="1:11" x14ac:dyDescent="0.75">
      <c r="A1" s="1620" t="s">
        <v>534</v>
      </c>
    </row>
    <row r="2" spans="1:11" ht="15.5" thickBot="1" x14ac:dyDescent="0.9"/>
    <row r="3" spans="1:11" ht="15.5" thickBot="1" x14ac:dyDescent="0.9">
      <c r="A3" s="1455"/>
      <c r="B3" s="1456" t="s">
        <v>606</v>
      </c>
      <c r="C3" s="1456" t="s">
        <v>607</v>
      </c>
      <c r="D3" s="1456" t="s">
        <v>608</v>
      </c>
      <c r="E3" s="1456" t="s">
        <v>609</v>
      </c>
      <c r="F3" s="1457" t="s">
        <v>610</v>
      </c>
    </row>
    <row r="4" spans="1:11" x14ac:dyDescent="0.75">
      <c r="A4" s="1451" t="s">
        <v>611</v>
      </c>
      <c r="B4" s="1458" t="s">
        <v>165</v>
      </c>
      <c r="C4" s="1458" t="s">
        <v>581</v>
      </c>
      <c r="D4" s="1459" t="s">
        <v>582</v>
      </c>
      <c r="E4" s="1458" t="s">
        <v>165</v>
      </c>
      <c r="F4" s="1450" t="s">
        <v>582</v>
      </c>
    </row>
    <row r="5" spans="1:11" x14ac:dyDescent="0.75">
      <c r="A5" s="1451" t="s">
        <v>612</v>
      </c>
      <c r="B5" s="1458">
        <v>5.5E-2</v>
      </c>
      <c r="C5" s="1458">
        <v>0.23799999999999999</v>
      </c>
      <c r="D5" s="1458">
        <v>0.11</v>
      </c>
      <c r="E5" s="1458">
        <v>5.5E-2</v>
      </c>
      <c r="F5" s="1450">
        <v>0.11</v>
      </c>
    </row>
    <row r="6" spans="1:11" ht="16" x14ac:dyDescent="0.8">
      <c r="A6" s="1451" t="s">
        <v>613</v>
      </c>
      <c r="B6" s="1460">
        <v>3.2399999999999998E-2</v>
      </c>
      <c r="C6" s="1460">
        <v>3.2399999999999998E-2</v>
      </c>
      <c r="D6" s="1460">
        <v>3.2399999999999998E-2</v>
      </c>
      <c r="E6" s="1460">
        <v>3.2399999999999998E-2</v>
      </c>
      <c r="F6" s="1452">
        <v>3.2399999999999998E-2</v>
      </c>
    </row>
    <row r="7" spans="1:11" ht="16" x14ac:dyDescent="0.8">
      <c r="A7" s="1451" t="s">
        <v>614</v>
      </c>
      <c r="B7" s="1460">
        <v>5.7000000000000002E-2</v>
      </c>
      <c r="C7" s="1460">
        <v>5.7000000000000002E-2</v>
      </c>
      <c r="D7" s="1460">
        <v>5.7000000000000002E-2</v>
      </c>
      <c r="E7" s="1460">
        <v>5.7000000000000002E-2</v>
      </c>
      <c r="F7" s="1452">
        <v>5.7000000000000002E-2</v>
      </c>
    </row>
    <row r="8" spans="1:11" ht="16" x14ac:dyDescent="0.8">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75">
      <c r="A9" s="1461" t="s">
        <v>615</v>
      </c>
      <c r="B9" s="1462">
        <f>B7+B6*B5</f>
        <v>5.8782000000000001E-2</v>
      </c>
      <c r="C9" s="1463">
        <f>C7+C6*C5</f>
        <v>6.4711199999999997E-2</v>
      </c>
      <c r="D9" s="1463">
        <f t="shared" ref="D9:F9" si="1">D7+D6*D5</f>
        <v>6.0564E-2</v>
      </c>
      <c r="E9" s="1463">
        <f t="shared" si="1"/>
        <v>5.8782000000000001E-2</v>
      </c>
      <c r="F9" s="1464">
        <f t="shared" si="1"/>
        <v>6.0564E-2</v>
      </c>
    </row>
    <row r="10" spans="1:11" ht="15.5" thickBot="1" x14ac:dyDescent="0.9">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5.5" thickBot="1" x14ac:dyDescent="0.9"/>
    <row r="15" spans="1:11" ht="15.5" thickBot="1" x14ac:dyDescent="0.9">
      <c r="A15" s="1745" t="s">
        <v>617</v>
      </c>
      <c r="B15" s="1746"/>
      <c r="C15" s="1746"/>
      <c r="D15" s="1746"/>
      <c r="E15" s="1746"/>
      <c r="F15" s="1746"/>
      <c r="G15" s="1746"/>
      <c r="H15" s="1747"/>
    </row>
    <row r="16" spans="1:11" x14ac:dyDescent="0.75">
      <c r="A16" s="1451"/>
      <c r="B16" s="1323" t="s">
        <v>618</v>
      </c>
      <c r="C16" s="1323" t="s">
        <v>619</v>
      </c>
      <c r="D16" s="1323" t="s">
        <v>620</v>
      </c>
      <c r="E16" s="1323" t="s">
        <v>621</v>
      </c>
      <c r="F16" s="1323" t="s">
        <v>622</v>
      </c>
      <c r="G16" s="1323" t="s">
        <v>623</v>
      </c>
      <c r="H16" s="1466" t="s">
        <v>624</v>
      </c>
      <c r="J16" s="1473" t="s">
        <v>564</v>
      </c>
      <c r="K16" s="1474" t="s">
        <v>625</v>
      </c>
    </row>
    <row r="17" spans="1:11" x14ac:dyDescent="0.75">
      <c r="A17" s="1461" t="s">
        <v>599</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75">
      <c r="A18" s="1461" t="s">
        <v>626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75">
      <c r="A19" s="1461" t="s">
        <v>627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75">
      <c r="A20" s="1461" t="s">
        <v>628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5.5" thickBot="1" x14ac:dyDescent="0.9">
      <c r="A21" s="1453" t="s">
        <v>629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2D1FF"/>
  </sheetPr>
  <dimension ref="A1:F20"/>
  <sheetViews>
    <sheetView showGridLines="0" workbookViewId="0">
      <selection activeCell="E34" sqref="E34"/>
    </sheetView>
  </sheetViews>
  <sheetFormatPr defaultColWidth="8.83203125" defaultRowHeight="14.75" x14ac:dyDescent="0.75"/>
  <cols>
    <col min="1" max="1" width="31.1640625" style="1325" customWidth="1"/>
    <col min="2" max="16384" width="8.83203125" style="1314"/>
  </cols>
  <sheetData>
    <row r="1" spans="1:6" ht="15.5" thickBot="1" x14ac:dyDescent="0.9">
      <c r="A1" s="1622" t="s">
        <v>533</v>
      </c>
    </row>
    <row r="2" spans="1:6" ht="15.5" thickBot="1" x14ac:dyDescent="0.9">
      <c r="A2" s="1475"/>
      <c r="B2" s="1476" t="s">
        <v>606</v>
      </c>
      <c r="C2" s="1476" t="s">
        <v>607</v>
      </c>
      <c r="D2" s="1476" t="s">
        <v>608</v>
      </c>
      <c r="E2" s="1476" t="s">
        <v>609</v>
      </c>
      <c r="F2" s="1448" t="s">
        <v>610</v>
      </c>
    </row>
    <row r="3" spans="1:6" ht="15.5" thickBot="1" x14ac:dyDescent="0.9">
      <c r="A3" s="1748" t="s">
        <v>630</v>
      </c>
      <c r="B3" s="1749"/>
      <c r="C3" s="1749"/>
      <c r="D3" s="1749"/>
      <c r="E3" s="1749"/>
      <c r="F3" s="1750"/>
    </row>
    <row r="4" spans="1:6" x14ac:dyDescent="0.75">
      <c r="A4" s="1477" t="s">
        <v>631</v>
      </c>
      <c r="B4" s="1458">
        <f>Stock!B20</f>
        <v>1.324761173885729</v>
      </c>
      <c r="C4" s="1458">
        <f>'Comp 1'!B20</f>
        <v>1.3003206990852223</v>
      </c>
      <c r="D4" s="1458">
        <f>'Comp 2'!B20</f>
        <v>1.2719486789381229</v>
      </c>
      <c r="E4" s="1458">
        <f>'Comp 3'!B20</f>
        <v>1.5306900005781325</v>
      </c>
      <c r="F4" s="1450">
        <f>'Comp 4'!B20</f>
        <v>1.4693341549898296</v>
      </c>
    </row>
    <row r="5" spans="1:6" x14ac:dyDescent="0.75">
      <c r="A5" s="1477" t="s">
        <v>632</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75">
      <c r="A6" s="1477" t="s">
        <v>633</v>
      </c>
      <c r="B6" s="1478" t="s">
        <v>634</v>
      </c>
      <c r="C6" s="1478" t="s">
        <v>634</v>
      </c>
      <c r="D6" s="1478" t="s">
        <v>634</v>
      </c>
      <c r="E6" s="1478" t="s">
        <v>634</v>
      </c>
      <c r="F6" s="1479" t="s">
        <v>634</v>
      </c>
    </row>
    <row r="7" spans="1:6" x14ac:dyDescent="0.75">
      <c r="A7" s="1477"/>
      <c r="B7" s="1458"/>
      <c r="C7" s="1458"/>
      <c r="D7" s="1458"/>
      <c r="E7" s="1458"/>
      <c r="F7" s="1450"/>
    </row>
    <row r="8" spans="1:6" x14ac:dyDescent="0.75">
      <c r="A8" s="1480" t="s">
        <v>635</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75">
      <c r="A9" s="1480" t="s">
        <v>636</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75">
      <c r="A10" s="1480" t="s">
        <v>637</v>
      </c>
      <c r="B10" s="1483" t="s">
        <v>634</v>
      </c>
      <c r="C10" s="1483" t="s">
        <v>634</v>
      </c>
      <c r="D10" s="1483" t="s">
        <v>634</v>
      </c>
      <c r="E10" s="1483" t="s">
        <v>634</v>
      </c>
      <c r="F10" s="1484" t="s">
        <v>634</v>
      </c>
    </row>
    <row r="11" spans="1:6" x14ac:dyDescent="0.75">
      <c r="A11" s="1477"/>
      <c r="B11" s="1458"/>
      <c r="C11" s="1458"/>
      <c r="D11" s="1458"/>
      <c r="E11" s="1458"/>
      <c r="F11" s="1450"/>
    </row>
    <row r="12" spans="1:6" x14ac:dyDescent="0.75">
      <c r="A12" s="1485" t="s">
        <v>638</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5.5" thickBot="1" x14ac:dyDescent="0.9">
      <c r="A13" s="1477"/>
      <c r="B13" s="1458"/>
      <c r="C13" s="1458"/>
      <c r="D13" s="1458"/>
      <c r="E13" s="1458"/>
      <c r="F13" s="1450"/>
    </row>
    <row r="14" spans="1:6" ht="15.5" thickBot="1" x14ac:dyDescent="0.9">
      <c r="A14" s="1748" t="s">
        <v>639</v>
      </c>
      <c r="B14" s="1749"/>
      <c r="C14" s="1749"/>
      <c r="D14" s="1749"/>
      <c r="E14" s="1749"/>
      <c r="F14" s="1750"/>
    </row>
    <row r="15" spans="1:6" x14ac:dyDescent="0.75">
      <c r="A15" s="1477" t="s">
        <v>640</v>
      </c>
      <c r="B15" s="1478">
        <f>2017-1983</f>
        <v>34</v>
      </c>
      <c r="C15" s="1478">
        <f>2017-1990</f>
        <v>27</v>
      </c>
      <c r="D15" s="1478">
        <f>2017-1960</f>
        <v>57</v>
      </c>
      <c r="E15" s="1478">
        <f>2017-1962</f>
        <v>55</v>
      </c>
      <c r="F15" s="1479">
        <f>2017-1982</f>
        <v>35</v>
      </c>
    </row>
    <row r="16" spans="1:6" x14ac:dyDescent="0.75">
      <c r="A16" s="1477" t="s">
        <v>641</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75">
      <c r="A17" s="1477"/>
      <c r="B17" s="1458"/>
      <c r="C17" s="1458"/>
      <c r="D17" s="1458"/>
      <c r="E17" s="1458"/>
      <c r="F17" s="1450"/>
    </row>
    <row r="18" spans="1:6" ht="15.5" thickBot="1" x14ac:dyDescent="0.9">
      <c r="A18" s="1488" t="s">
        <v>642</v>
      </c>
      <c r="B18" s="1465">
        <f>SUMPRODUCT(B12:F12,B16:F16)</f>
        <v>1.1354047099312135</v>
      </c>
      <c r="C18" s="1489"/>
      <c r="D18" s="1489"/>
      <c r="E18" s="1489"/>
      <c r="F18" s="1472"/>
    </row>
    <row r="20" spans="1:6" ht="16" x14ac:dyDescent="0.8">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314" t="s">
        <v>537</v>
      </c>
    </row>
    <row r="3" spans="1:6" ht="15.5" thickBot="1" x14ac:dyDescent="0.9"/>
    <row r="4" spans="1:6" x14ac:dyDescent="0.75">
      <c r="A4" s="1315" t="s">
        <v>538</v>
      </c>
      <c r="B4" s="1315"/>
    </row>
    <row r="5" spans="1:6" x14ac:dyDescent="0.75">
      <c r="A5" s="1316" t="s">
        <v>539</v>
      </c>
      <c r="B5" s="1316">
        <v>0.55368969161540005</v>
      </c>
    </row>
    <row r="6" spans="1:6" x14ac:dyDescent="0.75">
      <c r="A6" s="1316" t="s">
        <v>540</v>
      </c>
      <c r="B6" s="1316">
        <v>0.30657227460115677</v>
      </c>
    </row>
    <row r="7" spans="1:6" x14ac:dyDescent="0.75">
      <c r="A7" s="1316" t="s">
        <v>541</v>
      </c>
      <c r="B7" s="1316">
        <v>0.304618957064822</v>
      </c>
    </row>
    <row r="8" spans="1:6" x14ac:dyDescent="0.75">
      <c r="A8" s="1316" t="s">
        <v>542</v>
      </c>
      <c r="B8" s="1316">
        <v>4.6182697437258891E-2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0.33474848349539199</v>
      </c>
      <c r="D13" s="1316">
        <v>0.33474848349539199</v>
      </c>
      <c r="E13" s="1316">
        <v>156.94953273005112</v>
      </c>
      <c r="F13" s="1316">
        <v>4.5525780359422438E-30</v>
      </c>
    </row>
    <row r="14" spans="1:6" x14ac:dyDescent="0.75">
      <c r="A14" s="1316" t="s">
        <v>551</v>
      </c>
      <c r="B14" s="1316">
        <v>355</v>
      </c>
      <c r="C14" s="1316">
        <v>0.75715874761639657</v>
      </c>
      <c r="D14" s="1316">
        <v>2.132841542581399E-3</v>
      </c>
      <c r="E14" s="1316"/>
      <c r="F14" s="1316"/>
    </row>
    <row r="15" spans="1:6" ht="15.5" thickBot="1" x14ac:dyDescent="0.9">
      <c r="A15" s="1317" t="s">
        <v>160</v>
      </c>
      <c r="B15" s="1317">
        <v>356</v>
      </c>
      <c r="C15" s="1317">
        <v>1.0919072311117886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5.5" thickBot="1" x14ac:dyDescent="0.9">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75">
      <c r="A20" s="1316" t="s">
        <v>561</v>
      </c>
      <c r="B20" s="1320">
        <f>0.33+0.67*B19</f>
        <v>1.324761173885729</v>
      </c>
    </row>
    <row r="23" spans="1:9" x14ac:dyDescent="0.75">
      <c r="A23" s="1314" t="s">
        <v>562</v>
      </c>
    </row>
    <row r="24" spans="1:9" ht="15.5" thickBot="1" x14ac:dyDescent="0.9"/>
    <row r="25" spans="1:9" x14ac:dyDescent="0.75">
      <c r="A25" s="1315" t="s">
        <v>538</v>
      </c>
      <c r="B25" s="1315"/>
    </row>
    <row r="26" spans="1:9" x14ac:dyDescent="0.75">
      <c r="A26" s="1316" t="s">
        <v>539</v>
      </c>
      <c r="B26" s="1316">
        <v>4.8701761829370721E-2</v>
      </c>
    </row>
    <row r="27" spans="1:9" x14ac:dyDescent="0.75">
      <c r="A27" s="1316" t="s">
        <v>540</v>
      </c>
      <c r="B27" s="1316">
        <v>2.371861605284751E-3</v>
      </c>
    </row>
    <row r="28" spans="1:9" x14ac:dyDescent="0.75">
      <c r="A28" s="1316" t="s">
        <v>541</v>
      </c>
      <c r="B28" s="1316">
        <v>-4.3835850286937653E-4</v>
      </c>
    </row>
    <row r="29" spans="1:9" x14ac:dyDescent="0.75">
      <c r="A29" s="1316" t="s">
        <v>542</v>
      </c>
      <c r="B29" s="1316">
        <v>5.539403990601556E-2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2.5898528380068342E-3</v>
      </c>
      <c r="D34" s="1316">
        <v>2.5898528380068342E-3</v>
      </c>
      <c r="E34" s="1316">
        <v>0.84401275131530207</v>
      </c>
      <c r="F34" s="1316">
        <v>0.35887541209600704</v>
      </c>
    </row>
    <row r="35" spans="1:9" x14ac:dyDescent="0.75">
      <c r="A35" s="1316" t="s">
        <v>551</v>
      </c>
      <c r="B35" s="1316">
        <v>355</v>
      </c>
      <c r="C35" s="1316">
        <v>1.0893173782737817</v>
      </c>
      <c r="D35" s="1316">
        <v>3.0684996571092443E-3</v>
      </c>
      <c r="E35" s="1316"/>
      <c r="F35" s="1316"/>
    </row>
    <row r="36" spans="1:9" ht="15.5" thickBot="1" x14ac:dyDescent="0.9">
      <c r="A36" s="1317" t="s">
        <v>160</v>
      </c>
      <c r="B36" s="1317">
        <v>356</v>
      </c>
      <c r="C36" s="1317">
        <v>1.0919072311117886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5.5" thickBot="1" x14ac:dyDescent="0.9">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75">
      <c r="A43" s="1314" t="s">
        <v>563</v>
      </c>
    </row>
    <row r="44" spans="1:9" ht="15.5" thickBot="1" x14ac:dyDescent="0.9"/>
    <row r="45" spans="1:9" x14ac:dyDescent="0.75">
      <c r="A45" s="1315" t="s">
        <v>538</v>
      </c>
      <c r="B45" s="1315"/>
    </row>
    <row r="46" spans="1:9" x14ac:dyDescent="0.75">
      <c r="A46" s="1316" t="s">
        <v>539</v>
      </c>
      <c r="B46" s="1316">
        <v>3.1490482932076291E-2</v>
      </c>
    </row>
    <row r="47" spans="1:9" x14ac:dyDescent="0.75">
      <c r="A47" s="1316" t="s">
        <v>540</v>
      </c>
      <c r="B47" s="1316">
        <v>9.9165051529538813E-4</v>
      </c>
    </row>
    <row r="48" spans="1:9" x14ac:dyDescent="0.75">
      <c r="A48" s="1316" t="s">
        <v>541</v>
      </c>
      <c r="B48" s="1316">
        <v>-1.8224575114220898E-3</v>
      </c>
    </row>
    <row r="49" spans="1:9" x14ac:dyDescent="0.75">
      <c r="A49" s="1316" t="s">
        <v>542</v>
      </c>
      <c r="B49" s="1316">
        <v>5.5432345282357846E-2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1.0827903683867657E-3</v>
      </c>
      <c r="D54" s="1316">
        <v>1.0827903683867657E-3</v>
      </c>
      <c r="E54" s="1316">
        <v>0.35238537606962483</v>
      </c>
      <c r="F54" s="1316">
        <v>0.55314395926372317</v>
      </c>
    </row>
    <row r="55" spans="1:9" x14ac:dyDescent="0.75">
      <c r="A55" s="1316" t="s">
        <v>551</v>
      </c>
      <c r="B55" s="1316">
        <v>355</v>
      </c>
      <c r="C55" s="1316">
        <v>1.0908244407434018</v>
      </c>
      <c r="D55" s="1316">
        <v>3.0727449035025402E-3</v>
      </c>
      <c r="E55" s="1316"/>
      <c r="F55" s="1316"/>
    </row>
    <row r="56" spans="1:9" ht="15.5" thickBot="1" x14ac:dyDescent="0.9">
      <c r="A56" s="1317" t="s">
        <v>160</v>
      </c>
      <c r="B56" s="1317">
        <v>356</v>
      </c>
      <c r="C56" s="1317">
        <v>1.0919072311117886</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5.5" thickBot="1" x14ac:dyDescent="0.9">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defaultColWidth="8.83203125" defaultRowHeight="14.75" x14ac:dyDescent="0.75"/>
  <cols>
    <col min="1" max="1" width="30.5" style="1314" customWidth="1"/>
    <col min="2" max="7" width="8.83203125" style="1314"/>
    <col min="8" max="8" width="12.33203125" style="1314" bestFit="1" customWidth="1"/>
    <col min="9" max="16384" width="8.83203125" style="1314"/>
  </cols>
  <sheetData>
    <row r="1" spans="1:9" ht="15.5" thickBot="1" x14ac:dyDescent="0.9">
      <c r="A1" s="1620" t="s">
        <v>533</v>
      </c>
    </row>
    <row r="2" spans="1:9" x14ac:dyDescent="0.75">
      <c r="A2" s="1623" t="s">
        <v>384</v>
      </c>
      <c r="B2" s="1476">
        <v>2011</v>
      </c>
      <c r="C2" s="1476">
        <v>2012</v>
      </c>
      <c r="D2" s="1476">
        <v>2013</v>
      </c>
      <c r="E2" s="1476">
        <v>2014</v>
      </c>
      <c r="F2" s="1476">
        <v>2015</v>
      </c>
      <c r="G2" s="1476" t="s">
        <v>564</v>
      </c>
      <c r="H2" s="1476" t="s">
        <v>565</v>
      </c>
      <c r="I2" s="1448" t="s">
        <v>566</v>
      </c>
    </row>
    <row r="3" spans="1:9" ht="16" x14ac:dyDescent="0.8">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8">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8">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8">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8">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8">
      <c r="A8" s="1451" t="s">
        <v>575</v>
      </c>
      <c r="B8" s="1491"/>
      <c r="C8" s="1491"/>
      <c r="D8" s="1491"/>
      <c r="E8" s="1491"/>
      <c r="F8" s="1491"/>
      <c r="G8" s="1491"/>
      <c r="H8" s="1458"/>
      <c r="I8" s="1450"/>
    </row>
    <row r="9" spans="1:9" ht="16" x14ac:dyDescent="0.8">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8">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75">
      <c r="A11" s="1451"/>
      <c r="B11" s="1458"/>
      <c r="C11" s="1458"/>
      <c r="D11" s="1458"/>
      <c r="E11" s="1458"/>
      <c r="F11" s="1458"/>
      <c r="G11" s="1458"/>
      <c r="H11" s="1458" t="s">
        <v>578</v>
      </c>
      <c r="I11" s="1450">
        <f>AVERAGE(I3:I10)</f>
        <v>3</v>
      </c>
    </row>
    <row r="12" spans="1:9" ht="15.5" thickBot="1" x14ac:dyDescent="0.9">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716</v>
      </c>
    </row>
    <row r="3" spans="1:6" ht="15.5" thickBot="1" x14ac:dyDescent="0.9"/>
    <row r="4" spans="1:6" x14ac:dyDescent="0.75">
      <c r="A4" s="1315" t="s">
        <v>538</v>
      </c>
      <c r="B4" s="1315"/>
    </row>
    <row r="5" spans="1:6" x14ac:dyDescent="0.75">
      <c r="A5" s="1316" t="s">
        <v>539</v>
      </c>
      <c r="B5" s="1316">
        <v>0.35950107412346904</v>
      </c>
    </row>
    <row r="6" spans="1:6" x14ac:dyDescent="0.75">
      <c r="A6" s="1316" t="s">
        <v>540</v>
      </c>
      <c r="B6" s="1316">
        <v>0.12924102229592799</v>
      </c>
    </row>
    <row r="7" spans="1:6" x14ac:dyDescent="0.75">
      <c r="A7" s="1316" t="s">
        <v>541</v>
      </c>
      <c r="B7" s="1316">
        <v>0.12678818010521228</v>
      </c>
    </row>
    <row r="8" spans="1:6" x14ac:dyDescent="0.75">
      <c r="A8" s="1316" t="s">
        <v>542</v>
      </c>
      <c r="B8" s="1316">
        <v>7.7748208464098675E-2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0.31850155556493931</v>
      </c>
      <c r="D13" s="1316">
        <v>0.31850155556493931</v>
      </c>
      <c r="E13" s="1316">
        <v>52.690312807371335</v>
      </c>
      <c r="F13" s="1316">
        <v>2.4823584523237687E-12</v>
      </c>
    </row>
    <row r="14" spans="1:6" x14ac:dyDescent="0.75">
      <c r="A14" s="1316" t="s">
        <v>551</v>
      </c>
      <c r="B14" s="1316">
        <v>355</v>
      </c>
      <c r="C14" s="1316">
        <v>2.1458982913788152</v>
      </c>
      <c r="D14" s="1316">
        <v>6.0447839193769441E-3</v>
      </c>
      <c r="E14" s="1316"/>
      <c r="F14" s="1316"/>
    </row>
    <row r="15" spans="1:6" ht="15.5" thickBot="1" x14ac:dyDescent="0.9">
      <c r="A15" s="1317" t="s">
        <v>160</v>
      </c>
      <c r="B15" s="1317">
        <v>356</v>
      </c>
      <c r="C15" s="1317">
        <v>2.4643998469437545</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5.5" thickBot="1" x14ac:dyDescent="0.9">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75">
      <c r="A20" s="1316" t="s">
        <v>561</v>
      </c>
      <c r="B20" s="1320">
        <f>0.33+0.67*B19</f>
        <v>1.3003206990852223</v>
      </c>
    </row>
    <row r="23" spans="1:9" x14ac:dyDescent="0.75">
      <c r="A23" s="1493" t="s">
        <v>562</v>
      </c>
    </row>
    <row r="24" spans="1:9" ht="15.5" thickBot="1" x14ac:dyDescent="0.9"/>
    <row r="25" spans="1:9" x14ac:dyDescent="0.75">
      <c r="A25" s="1315" t="s">
        <v>538</v>
      </c>
      <c r="B25" s="1315"/>
    </row>
    <row r="26" spans="1:9" x14ac:dyDescent="0.75">
      <c r="A26" s="1316" t="s">
        <v>539</v>
      </c>
      <c r="B26" s="1316">
        <v>5.412334212653383E-2</v>
      </c>
    </row>
    <row r="27" spans="1:9" x14ac:dyDescent="0.75">
      <c r="A27" s="1316" t="s">
        <v>540</v>
      </c>
      <c r="B27" s="1316">
        <v>2.9293361629458316E-3</v>
      </c>
    </row>
    <row r="28" spans="1:9" x14ac:dyDescent="0.75">
      <c r="A28" s="1316" t="s">
        <v>541</v>
      </c>
      <c r="B28" s="1316">
        <v>1.2068640565835531E-4</v>
      </c>
    </row>
    <row r="29" spans="1:9" x14ac:dyDescent="0.75">
      <c r="A29" s="1316" t="s">
        <v>542</v>
      </c>
      <c r="B29" s="1316">
        <v>8.3196370305307618E-2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7.2190555916105126E-3</v>
      </c>
      <c r="D34" s="1316">
        <v>7.2190555916105126E-3</v>
      </c>
      <c r="E34" s="1316">
        <v>1.0429695462544646</v>
      </c>
      <c r="F34" s="1316">
        <v>0.30782728080134941</v>
      </c>
    </row>
    <row r="35" spans="1:9" x14ac:dyDescent="0.75">
      <c r="A35" s="1316" t="s">
        <v>551</v>
      </c>
      <c r="B35" s="1316">
        <v>355</v>
      </c>
      <c r="C35" s="1316">
        <v>2.457180791352144</v>
      </c>
      <c r="D35" s="1316">
        <v>6.9216360319778701E-3</v>
      </c>
      <c r="E35" s="1316"/>
      <c r="F35" s="1316"/>
    </row>
    <row r="36" spans="1:9" ht="15.5" thickBot="1" x14ac:dyDescent="0.9">
      <c r="A36" s="1317" t="s">
        <v>160</v>
      </c>
      <c r="B36" s="1317">
        <v>356</v>
      </c>
      <c r="C36" s="1317">
        <v>2.4643998469437545</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5.5" thickBot="1" x14ac:dyDescent="0.9">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75">
      <c r="A43" s="1492" t="s">
        <v>563</v>
      </c>
    </row>
    <row r="44" spans="1:9" ht="15.5" thickBot="1" x14ac:dyDescent="0.9"/>
    <row r="45" spans="1:9" x14ac:dyDescent="0.75">
      <c r="A45" s="1315" t="s">
        <v>538</v>
      </c>
      <c r="B45" s="1315"/>
    </row>
    <row r="46" spans="1:9" x14ac:dyDescent="0.75">
      <c r="A46" s="1316" t="s">
        <v>539</v>
      </c>
      <c r="B46" s="1316">
        <v>2.8782676470730875E-2</v>
      </c>
    </row>
    <row r="47" spans="1:9" x14ac:dyDescent="0.75">
      <c r="A47" s="1316" t="s">
        <v>540</v>
      </c>
      <c r="B47" s="1316">
        <v>8.2844246481876462E-4</v>
      </c>
    </row>
    <row r="48" spans="1:9" x14ac:dyDescent="0.75">
      <c r="A48" s="1316" t="s">
        <v>541</v>
      </c>
      <c r="B48" s="1316">
        <v>-1.9861253028859716E-3</v>
      </c>
    </row>
    <row r="49" spans="1:9" x14ac:dyDescent="0.75">
      <c r="A49" s="1316" t="s">
        <v>542</v>
      </c>
      <c r="B49" s="1316">
        <v>8.3283974304450531E-2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2.0416134835010702E-3</v>
      </c>
      <c r="D54" s="1316">
        <v>2.0416134835010702E-3</v>
      </c>
      <c r="E54" s="1316">
        <v>0.29434091952753189</v>
      </c>
      <c r="F54" s="1316">
        <v>0.5877925201715597</v>
      </c>
    </row>
    <row r="55" spans="1:9" x14ac:dyDescent="0.75">
      <c r="A55" s="1316" t="s">
        <v>551</v>
      </c>
      <c r="B55" s="1316">
        <v>355</v>
      </c>
      <c r="C55" s="1316">
        <v>2.4623582334602534</v>
      </c>
      <c r="D55" s="1316">
        <v>6.9362203759443753E-3</v>
      </c>
      <c r="E55" s="1316"/>
      <c r="F55" s="1316"/>
    </row>
    <row r="56" spans="1:9" ht="15.5" thickBot="1" x14ac:dyDescent="0.9">
      <c r="A56" s="1317" t="s">
        <v>160</v>
      </c>
      <c r="B56" s="1317">
        <v>356</v>
      </c>
      <c r="C56" s="1317">
        <v>2.4643998469437545</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5.5" thickBot="1" x14ac:dyDescent="0.9">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defaultColWidth="15.83203125" defaultRowHeight="16" x14ac:dyDescent="0.8"/>
  <cols>
    <col min="1" max="1" width="52" bestFit="1" customWidth="1"/>
    <col min="2" max="41" width="10" bestFit="1" customWidth="1"/>
  </cols>
  <sheetData>
    <row r="1" spans="1:41" ht="18.5" x14ac:dyDescent="0.9">
      <c r="A1" s="1194"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19.25" thickBot="1" x14ac:dyDescent="1.05">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8">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8">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8">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8">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8">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8">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8">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8">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8">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8">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8">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8">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8">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8">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8">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6.75" thickBot="1" x14ac:dyDescent="0.9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6.75" thickTop="1" x14ac:dyDescent="0.8">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19.25" thickBot="1" x14ac:dyDescent="1.05">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8">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8">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8">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8">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8">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6.75" thickBot="1" x14ac:dyDescent="0.9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8">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8">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8">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8">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8">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8">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8">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8">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8">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8">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8">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6.75" thickBot="1" x14ac:dyDescent="0.9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8">
      <c r="H47" s="925"/>
    </row>
    <row r="48" spans="1:41" x14ac:dyDescent="0.8">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8">
      <c r="G49" s="156"/>
      <c r="H49" s="7"/>
    </row>
    <row r="50" spans="2:8" x14ac:dyDescent="0.8">
      <c r="G50" s="7"/>
    </row>
    <row r="51" spans="2:8" x14ac:dyDescent="0.8">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100-000000000000}"/>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defaultColWidth="8.83203125" defaultRowHeight="14.75" x14ac:dyDescent="0.75"/>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5.5" thickBot="1" x14ac:dyDescent="0.9">
      <c r="A1" s="1620" t="s">
        <v>533</v>
      </c>
    </row>
    <row r="2" spans="1:10" x14ac:dyDescent="0.75">
      <c r="A2" s="1447"/>
      <c r="B2" s="1476">
        <v>2011</v>
      </c>
      <c r="C2" s="1476">
        <v>2012</v>
      </c>
      <c r="D2" s="1476">
        <v>2013</v>
      </c>
      <c r="E2" s="1476">
        <v>2014</v>
      </c>
      <c r="F2" s="1476">
        <v>2015</v>
      </c>
      <c r="G2" s="1476">
        <v>2016</v>
      </c>
      <c r="H2" s="1476" t="s">
        <v>564</v>
      </c>
      <c r="I2" s="1476" t="s">
        <v>565</v>
      </c>
      <c r="J2" s="1448" t="s">
        <v>580</v>
      </c>
    </row>
    <row r="3" spans="1:10" ht="16" x14ac:dyDescent="0.8">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8">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8">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8">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8">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8">
      <c r="A8" s="1451" t="s">
        <v>575</v>
      </c>
      <c r="B8" s="1491"/>
      <c r="C8" s="1491"/>
      <c r="D8" s="1491"/>
      <c r="E8" s="1491"/>
      <c r="F8" s="1491"/>
      <c r="G8" s="1491"/>
      <c r="H8" s="1491"/>
      <c r="I8" s="1458"/>
      <c r="J8" s="1450"/>
    </row>
    <row r="9" spans="1:10" ht="16" x14ac:dyDescent="0.8">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8">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75">
      <c r="A11" s="1451"/>
      <c r="B11" s="1458"/>
      <c r="C11" s="1458"/>
      <c r="D11" s="1458"/>
      <c r="E11" s="1458"/>
      <c r="F11" s="1458"/>
      <c r="G11" s="1458"/>
      <c r="H11" s="1458"/>
      <c r="I11" s="1458" t="s">
        <v>583</v>
      </c>
      <c r="J11" s="1450">
        <f>AVERAGE(J3:J10)</f>
        <v>4.4285714285714288</v>
      </c>
    </row>
    <row r="12" spans="1:10" x14ac:dyDescent="0.75">
      <c r="A12" s="1461" t="s">
        <v>584</v>
      </c>
      <c r="B12" s="1486" t="s">
        <v>581</v>
      </c>
      <c r="C12" s="1458"/>
      <c r="D12" s="1458"/>
      <c r="E12" s="1458"/>
      <c r="F12" s="1458"/>
      <c r="G12" s="1458"/>
      <c r="H12" s="1458"/>
      <c r="I12" s="1458"/>
      <c r="J12" s="1450"/>
    </row>
    <row r="13" spans="1:10" ht="15.5" thickBot="1" x14ac:dyDescent="0.9">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0.63471330469737797</v>
      </c>
    </row>
    <row r="6" spans="1:6" x14ac:dyDescent="0.75">
      <c r="A6" s="1316" t="s">
        <v>540</v>
      </c>
      <c r="B6" s="1316">
        <v>0.40286097915986663</v>
      </c>
    </row>
    <row r="7" spans="1:6" x14ac:dyDescent="0.75">
      <c r="A7" s="1316" t="s">
        <v>541</v>
      </c>
      <c r="B7" s="1316">
        <v>0.4011788974110212</v>
      </c>
    </row>
    <row r="8" spans="1:6" x14ac:dyDescent="0.75">
      <c r="A8" s="1316" t="s">
        <v>542</v>
      </c>
      <c r="B8" s="1316">
        <v>3.5400848513424212E-2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0.30014799640585133</v>
      </c>
      <c r="D13" s="1316">
        <v>0.30014799640585133</v>
      </c>
      <c r="E13" s="1316">
        <v>239.50142698854197</v>
      </c>
      <c r="F13" s="1316">
        <v>1.1900087882423556E-41</v>
      </c>
    </row>
    <row r="14" spans="1:6" x14ac:dyDescent="0.75">
      <c r="A14" s="1316" t="s">
        <v>551</v>
      </c>
      <c r="B14" s="1316">
        <v>355</v>
      </c>
      <c r="C14" s="1316">
        <v>0.44489312679199533</v>
      </c>
      <c r="D14" s="1316">
        <v>1.2532200754704094E-3</v>
      </c>
      <c r="E14" s="1316"/>
      <c r="F14" s="1316"/>
    </row>
    <row r="15" spans="1:6" ht="15.5" thickBot="1" x14ac:dyDescent="0.9">
      <c r="A15" s="1317" t="s">
        <v>160</v>
      </c>
      <c r="B15" s="1317">
        <v>356</v>
      </c>
      <c r="C15" s="1317">
        <v>0.74504112319784666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5.5" thickBot="1" x14ac:dyDescent="0.9">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75">
      <c r="A20" s="1316" t="s">
        <v>561</v>
      </c>
      <c r="B20" s="1320">
        <f>0.33+0.67*B19</f>
        <v>1.2719486789381229</v>
      </c>
    </row>
    <row r="23" spans="1:9" x14ac:dyDescent="0.75">
      <c r="A23" s="1493" t="s">
        <v>562</v>
      </c>
    </row>
    <row r="24" spans="1:9" ht="15.5" thickBot="1" x14ac:dyDescent="0.9"/>
    <row r="25" spans="1:9" x14ac:dyDescent="0.75">
      <c r="A25" s="1315" t="s">
        <v>538</v>
      </c>
      <c r="B25" s="1315"/>
    </row>
    <row r="26" spans="1:9" x14ac:dyDescent="0.75">
      <c r="A26" s="1316" t="s">
        <v>539</v>
      </c>
      <c r="B26" s="1316">
        <v>6.9168932859180923E-2</v>
      </c>
    </row>
    <row r="27" spans="1:9" x14ac:dyDescent="0.75">
      <c r="A27" s="1316" t="s">
        <v>540</v>
      </c>
      <c r="B27" s="1316">
        <v>4.7843412728778775E-3</v>
      </c>
    </row>
    <row r="28" spans="1:9" x14ac:dyDescent="0.75">
      <c r="A28" s="1316" t="s">
        <v>541</v>
      </c>
      <c r="B28" s="1316">
        <v>1.9809168820972517E-3</v>
      </c>
    </row>
    <row r="29" spans="1:9" x14ac:dyDescent="0.75">
      <c r="A29" s="1316" t="s">
        <v>542</v>
      </c>
      <c r="B29" s="1316">
        <v>4.5701930559960337E-2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3.5645309957067495E-3</v>
      </c>
      <c r="D34" s="1316">
        <v>3.5645309957067495E-3</v>
      </c>
      <c r="E34" s="1316">
        <v>1.7066061380544875</v>
      </c>
      <c r="F34" s="1316">
        <v>0.19227204169813145</v>
      </c>
    </row>
    <row r="35" spans="1:9" x14ac:dyDescent="0.75">
      <c r="A35" s="1316" t="s">
        <v>551</v>
      </c>
      <c r="B35" s="1316">
        <v>355</v>
      </c>
      <c r="C35" s="1316">
        <v>0.74147659220213991</v>
      </c>
      <c r="D35" s="1316">
        <v>2.0886664569074362E-3</v>
      </c>
      <c r="E35" s="1316"/>
      <c r="F35" s="1316"/>
    </row>
    <row r="36" spans="1:9" ht="15.5" thickBot="1" x14ac:dyDescent="0.9">
      <c r="A36" s="1317" t="s">
        <v>160</v>
      </c>
      <c r="B36" s="1317">
        <v>356</v>
      </c>
      <c r="C36" s="1317">
        <v>0.74504112319784666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5.5" thickBot="1" x14ac:dyDescent="0.9">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75">
      <c r="A44" s="1492" t="s">
        <v>563</v>
      </c>
    </row>
    <row r="45" spans="1:9" ht="15.5" thickBot="1" x14ac:dyDescent="0.9"/>
    <row r="46" spans="1:9" x14ac:dyDescent="0.75">
      <c r="A46" s="1315" t="s">
        <v>538</v>
      </c>
      <c r="B46" s="1315"/>
    </row>
    <row r="47" spans="1:9" x14ac:dyDescent="0.75">
      <c r="A47" s="1316" t="s">
        <v>539</v>
      </c>
      <c r="B47" s="1316">
        <v>5.7663685528533327E-2</v>
      </c>
    </row>
    <row r="48" spans="1:9" x14ac:dyDescent="0.75">
      <c r="A48" s="1316" t="s">
        <v>540</v>
      </c>
      <c r="B48" s="1316">
        <v>3.325100628733584E-3</v>
      </c>
    </row>
    <row r="49" spans="1:9" x14ac:dyDescent="0.75">
      <c r="A49" s="1316" t="s">
        <v>541</v>
      </c>
      <c r="B49" s="1316">
        <v>5.1756570092719996E-4</v>
      </c>
    </row>
    <row r="50" spans="1:9" x14ac:dyDescent="0.75">
      <c r="A50" s="1316" t="s">
        <v>542</v>
      </c>
      <c r="B50" s="1316">
        <v>4.5735423645463846E-2</v>
      </c>
    </row>
    <row r="51" spans="1:9" ht="15.5" thickBot="1" x14ac:dyDescent="0.9">
      <c r="A51" s="1317" t="s">
        <v>543</v>
      </c>
      <c r="B51" s="1317">
        <v>357</v>
      </c>
    </row>
    <row r="53" spans="1:9" ht="15.5" thickBot="1" x14ac:dyDescent="0.9">
      <c r="A53" s="1314" t="s">
        <v>544</v>
      </c>
    </row>
    <row r="54" spans="1:9" x14ac:dyDescent="0.75">
      <c r="A54" s="1318"/>
      <c r="B54" s="1318" t="s">
        <v>545</v>
      </c>
      <c r="C54" s="1318" t="s">
        <v>546</v>
      </c>
      <c r="D54" s="1318" t="s">
        <v>547</v>
      </c>
      <c r="E54" s="1318" t="s">
        <v>548</v>
      </c>
      <c r="F54" s="1318" t="s">
        <v>549</v>
      </c>
    </row>
    <row r="55" spans="1:9" x14ac:dyDescent="0.75">
      <c r="A55" s="1316" t="s">
        <v>550</v>
      </c>
      <c r="B55" s="1316">
        <v>1</v>
      </c>
      <c r="C55" s="1316">
        <v>2.4773367071775354E-3</v>
      </c>
      <c r="D55" s="1316">
        <v>2.4773367071775354E-3</v>
      </c>
      <c r="E55" s="1316">
        <v>1.1843488021470814</v>
      </c>
      <c r="F55" s="1316">
        <v>0.27721070911209228</v>
      </c>
    </row>
    <row r="56" spans="1:9" x14ac:dyDescent="0.75">
      <c r="A56" s="1316" t="s">
        <v>551</v>
      </c>
      <c r="B56" s="1316">
        <v>355</v>
      </c>
      <c r="C56" s="1316">
        <v>0.74256378649066912</v>
      </c>
      <c r="D56" s="1316">
        <v>2.0917289760300538E-3</v>
      </c>
      <c r="E56" s="1316"/>
      <c r="F56" s="1316"/>
    </row>
    <row r="57" spans="1:9" ht="15.5" thickBot="1" x14ac:dyDescent="0.9">
      <c r="A57" s="1317" t="s">
        <v>160</v>
      </c>
      <c r="B57" s="1317">
        <v>356</v>
      </c>
      <c r="C57" s="1317">
        <v>0.74504112319784666</v>
      </c>
      <c r="D57" s="1317"/>
      <c r="E57" s="1317"/>
      <c r="F57" s="1317"/>
    </row>
    <row r="58" spans="1:9" ht="15.5" thickBot="1" x14ac:dyDescent="0.9"/>
    <row r="59" spans="1:9" x14ac:dyDescent="0.75">
      <c r="A59" s="1318"/>
      <c r="B59" s="1318" t="s">
        <v>552</v>
      </c>
      <c r="C59" s="1318" t="s">
        <v>542</v>
      </c>
      <c r="D59" s="1318" t="s">
        <v>553</v>
      </c>
      <c r="E59" s="1318" t="s">
        <v>554</v>
      </c>
      <c r="F59" s="1318" t="s">
        <v>555</v>
      </c>
      <c r="G59" s="1318" t="s">
        <v>556</v>
      </c>
      <c r="H59" s="1318" t="s">
        <v>557</v>
      </c>
      <c r="I59" s="1318" t="s">
        <v>558</v>
      </c>
    </row>
    <row r="60" spans="1:9" x14ac:dyDescent="0.75">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5.5" thickBot="1" x14ac:dyDescent="0.9">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defaultColWidth="8.83203125" defaultRowHeight="14.75" x14ac:dyDescent="0.75"/>
  <cols>
    <col min="1" max="1" width="25.33203125" style="1314" bestFit="1" customWidth="1"/>
    <col min="2" max="9" width="8.83203125" style="1314"/>
    <col min="10" max="10" width="12.1640625" style="1314" bestFit="1" customWidth="1"/>
    <col min="11" max="16384" width="8.83203125" style="1314"/>
  </cols>
  <sheetData>
    <row r="1" spans="1:11" ht="15.5" thickBot="1" x14ac:dyDescent="0.9">
      <c r="A1" s="1620" t="s">
        <v>533</v>
      </c>
    </row>
    <row r="2" spans="1:11" x14ac:dyDescent="0.75">
      <c r="A2" s="1447"/>
      <c r="B2" s="1476">
        <v>2010</v>
      </c>
      <c r="C2" s="1476">
        <v>2011</v>
      </c>
      <c r="D2" s="1476">
        <v>2012</v>
      </c>
      <c r="E2" s="1476">
        <v>2013</v>
      </c>
      <c r="F2" s="1476">
        <v>2014</v>
      </c>
      <c r="G2" s="1476">
        <v>2015</v>
      </c>
      <c r="H2" s="1476">
        <v>2016</v>
      </c>
      <c r="I2" s="1476" t="s">
        <v>564</v>
      </c>
      <c r="J2" s="1476" t="s">
        <v>611</v>
      </c>
      <c r="K2" s="1448" t="s">
        <v>566</v>
      </c>
    </row>
    <row r="3" spans="1:11" x14ac:dyDescent="0.75">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75">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75">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75">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75">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75">
      <c r="A8" s="1451" t="s">
        <v>591</v>
      </c>
      <c r="B8" s="1458"/>
      <c r="C8" s="1458"/>
      <c r="D8" s="1458"/>
      <c r="E8" s="1458"/>
      <c r="F8" s="1458"/>
      <c r="G8" s="1458"/>
      <c r="H8" s="1458"/>
      <c r="I8" s="1458"/>
      <c r="J8" s="1458"/>
      <c r="K8" s="1450"/>
    </row>
    <row r="9" spans="1:11" x14ac:dyDescent="0.75">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75">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75">
      <c r="A11" s="1451"/>
      <c r="B11" s="1458"/>
      <c r="C11" s="1458"/>
      <c r="D11" s="1458"/>
      <c r="E11" s="1458"/>
      <c r="F11" s="1458"/>
      <c r="G11" s="1458"/>
      <c r="H11" s="1458"/>
      <c r="I11" s="1458"/>
      <c r="J11" s="1458" t="s">
        <v>594</v>
      </c>
      <c r="K11" s="1450">
        <f>AVERAGE(K3:K10)</f>
        <v>3.5714285714285716</v>
      </c>
    </row>
    <row r="12" spans="1:11" ht="15.5" thickBot="1" x14ac:dyDescent="0.9">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0.75077927661750843</v>
      </c>
    </row>
    <row r="6" spans="1:6" x14ac:dyDescent="0.75">
      <c r="A6" s="1316" t="s">
        <v>540</v>
      </c>
      <c r="B6" s="1316">
        <v>0.56366952219830924</v>
      </c>
    </row>
    <row r="7" spans="1:6" x14ac:dyDescent="0.75">
      <c r="A7" s="1316" t="s">
        <v>541</v>
      </c>
      <c r="B7" s="1316">
        <v>0.56244042226083968</v>
      </c>
    </row>
    <row r="8" spans="1:6" x14ac:dyDescent="0.75">
      <c r="A8" s="1316" t="s">
        <v>542</v>
      </c>
      <c r="B8" s="1316">
        <v>3.2610142646980131E-2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0.48768876810439948</v>
      </c>
      <c r="D13" s="1316">
        <v>0.48768876810439948</v>
      </c>
      <c r="E13" s="1316">
        <v>458.60349107069499</v>
      </c>
      <c r="F13" s="1316">
        <v>6.5664577949247406E-66</v>
      </c>
    </row>
    <row r="14" spans="1:6" x14ac:dyDescent="0.75">
      <c r="A14" s="1316" t="s">
        <v>551</v>
      </c>
      <c r="B14" s="1316">
        <v>355</v>
      </c>
      <c r="C14" s="1316">
        <v>0.37751459822701922</v>
      </c>
      <c r="D14" s="1316">
        <v>1.0634214034563922E-3</v>
      </c>
      <c r="E14" s="1316"/>
      <c r="F14" s="1316"/>
    </row>
    <row r="15" spans="1:6" ht="15.5" thickBot="1" x14ac:dyDescent="0.9">
      <c r="A15" s="1317" t="s">
        <v>160</v>
      </c>
      <c r="B15" s="1317">
        <v>356</v>
      </c>
      <c r="C15" s="1317">
        <v>0.8652033663314187</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5.5" thickBot="1" x14ac:dyDescent="0.9">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75">
      <c r="A20" s="1316" t="s">
        <v>561</v>
      </c>
      <c r="B20" s="1320">
        <f>0.33+0.67*B19</f>
        <v>1.5306900005781325</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2.6892112680692231E-2</v>
      </c>
      <c r="C26" s="1322"/>
      <c r="D26" s="1322"/>
      <c r="E26" s="1322"/>
      <c r="F26" s="1322"/>
      <c r="G26" s="1322"/>
      <c r="H26" s="1322"/>
      <c r="I26" s="1322"/>
    </row>
    <row r="27" spans="1:9" x14ac:dyDescent="0.75">
      <c r="A27" s="1316" t="s">
        <v>540</v>
      </c>
      <c r="B27" s="1316">
        <v>7.2318572443104781E-4</v>
      </c>
      <c r="C27" s="1322"/>
      <c r="D27" s="1322"/>
      <c r="E27" s="1322"/>
      <c r="F27" s="1322"/>
      <c r="G27" s="1322"/>
      <c r="H27" s="1322"/>
      <c r="I27" s="1322"/>
    </row>
    <row r="28" spans="1:9" x14ac:dyDescent="0.75">
      <c r="A28" s="1316" t="s">
        <v>541</v>
      </c>
      <c r="B28" s="1316">
        <v>-2.0916785411339354E-3</v>
      </c>
      <c r="C28" s="1322"/>
      <c r="D28" s="1322"/>
      <c r="E28" s="1322"/>
      <c r="F28" s="1322"/>
      <c r="G28" s="1322"/>
      <c r="H28" s="1322"/>
      <c r="I28" s="1322"/>
    </row>
    <row r="29" spans="1:9" x14ac:dyDescent="0.75">
      <c r="A29" s="1316" t="s">
        <v>542</v>
      </c>
      <c r="B29" s="1316">
        <v>4.9350076376160144E-2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6.2570272326056831E-4</v>
      </c>
      <c r="D34" s="1316">
        <v>6.2570272326056831E-4</v>
      </c>
      <c r="E34" s="1316">
        <v>0.25691673068502091</v>
      </c>
      <c r="F34" s="1316">
        <v>0.61256104327950212</v>
      </c>
      <c r="G34" s="1322"/>
      <c r="H34" s="1322"/>
      <c r="I34" s="1322"/>
    </row>
    <row r="35" spans="1:9" x14ac:dyDescent="0.75">
      <c r="A35" s="1316" t="s">
        <v>551</v>
      </c>
      <c r="B35" s="1316">
        <v>355</v>
      </c>
      <c r="C35" s="1316">
        <v>0.86457766360815813</v>
      </c>
      <c r="D35" s="1316">
        <v>2.4354300383328397E-3</v>
      </c>
      <c r="E35" s="1316"/>
      <c r="F35" s="1316"/>
      <c r="G35" s="1322"/>
      <c r="H35" s="1322"/>
      <c r="I35" s="1322"/>
    </row>
    <row r="36" spans="1:9" ht="15.5" thickBot="1" x14ac:dyDescent="0.9">
      <c r="A36" s="1317" t="s">
        <v>160</v>
      </c>
      <c r="B36" s="1317">
        <v>356</v>
      </c>
      <c r="C36" s="1317">
        <v>0.8652033663314187</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5.5" thickBot="1" x14ac:dyDescent="0.9">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75">
      <c r="A43" s="1492" t="s">
        <v>563</v>
      </c>
    </row>
    <row r="44" spans="1:9" ht="15.5" thickBot="1" x14ac:dyDescent="0.9"/>
    <row r="45" spans="1:9" x14ac:dyDescent="0.75">
      <c r="A45" s="1315" t="s">
        <v>538</v>
      </c>
      <c r="B45" s="1315"/>
    </row>
    <row r="46" spans="1:9" x14ac:dyDescent="0.75">
      <c r="A46" s="1316" t="s">
        <v>539</v>
      </c>
      <c r="B46" s="1316">
        <v>4.8320909391051714E-2</v>
      </c>
    </row>
    <row r="47" spans="1:9" x14ac:dyDescent="0.75">
      <c r="A47" s="1316" t="s">
        <v>540</v>
      </c>
      <c r="B47" s="1316">
        <v>2.3349102843782297E-3</v>
      </c>
    </row>
    <row r="48" spans="1:9" x14ac:dyDescent="0.75">
      <c r="A48" s="1316" t="s">
        <v>541</v>
      </c>
      <c r="B48" s="1316">
        <v>-4.7541391200380342E-4</v>
      </c>
    </row>
    <row r="49" spans="1:9" x14ac:dyDescent="0.75">
      <c r="A49" s="1316" t="s">
        <v>542</v>
      </c>
      <c r="B49" s="1316">
        <v>4.9310262169170969E-2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2.0201722381258946E-3</v>
      </c>
      <c r="D54" s="1316">
        <v>2.0201722381258946E-3</v>
      </c>
      <c r="E54" s="1316">
        <v>0.83083307163784037</v>
      </c>
      <c r="F54" s="1316">
        <v>0.36265027449634091</v>
      </c>
    </row>
    <row r="55" spans="1:9" x14ac:dyDescent="0.75">
      <c r="A55" s="1316" t="s">
        <v>551</v>
      </c>
      <c r="B55" s="1316">
        <v>355</v>
      </c>
      <c r="C55" s="1316">
        <v>0.8631831940932928</v>
      </c>
      <c r="D55" s="1316">
        <v>2.431501955192374E-3</v>
      </c>
      <c r="E55" s="1316"/>
      <c r="F55" s="1316"/>
    </row>
    <row r="56" spans="1:9" ht="15.5" thickBot="1" x14ac:dyDescent="0.9">
      <c r="A56" s="1317" t="s">
        <v>160</v>
      </c>
      <c r="B56" s="1317">
        <v>356</v>
      </c>
      <c r="C56" s="1317">
        <v>0.8652033663314187</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5.5" thickBot="1" x14ac:dyDescent="0.9">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75">
      <c r="A4" s="1495" t="s">
        <v>718</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75">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75">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75">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75">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75">
      <c r="A9" s="1495" t="s">
        <v>719</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75">
      <c r="A10" s="1451"/>
      <c r="B10" s="1458"/>
      <c r="C10" s="1458"/>
      <c r="D10" s="1458"/>
      <c r="E10" s="1458"/>
      <c r="F10" s="1458"/>
      <c r="G10" s="1458"/>
      <c r="H10" s="1458"/>
      <c r="I10" s="1458"/>
      <c r="J10" s="1498" t="s">
        <v>722</v>
      </c>
      <c r="K10" s="1450">
        <v>3</v>
      </c>
    </row>
    <row r="11" spans="1:11" ht="15.5" thickBot="1" x14ac:dyDescent="0.9">
      <c r="A11" s="1453" t="s">
        <v>721</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75">
      <c r="A1" s="1620" t="s">
        <v>534</v>
      </c>
    </row>
    <row r="2" spans="1:6" x14ac:dyDescent="0.75">
      <c r="A2" s="1492" t="s">
        <v>537</v>
      </c>
    </row>
    <row r="3" spans="1:6" ht="15.5" thickBot="1" x14ac:dyDescent="0.9"/>
    <row r="4" spans="1:6" x14ac:dyDescent="0.75">
      <c r="A4" s="1315" t="s">
        <v>538</v>
      </c>
      <c r="B4" s="1315"/>
    </row>
    <row r="5" spans="1:6" x14ac:dyDescent="0.75">
      <c r="A5" s="1316" t="s">
        <v>539</v>
      </c>
      <c r="B5" s="1316">
        <v>0.6333036764536436</v>
      </c>
    </row>
    <row r="6" spans="1:6" x14ac:dyDescent="0.75">
      <c r="A6" s="1316" t="s">
        <v>540</v>
      </c>
      <c r="B6" s="1316">
        <v>0.40107354660970124</v>
      </c>
    </row>
    <row r="7" spans="1:6" x14ac:dyDescent="0.75">
      <c r="A7" s="1316" t="s">
        <v>541</v>
      </c>
      <c r="B7" s="1316">
        <v>0.39938642983958772</v>
      </c>
    </row>
    <row r="8" spans="1:6" x14ac:dyDescent="0.75">
      <c r="A8" s="1316" t="s">
        <v>542</v>
      </c>
      <c r="B8" s="1316">
        <v>4.2978589834254344E-2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0.43911998165147381</v>
      </c>
      <c r="D13" s="1316">
        <v>0.43911998165147381</v>
      </c>
      <c r="E13" s="1316">
        <v>237.7272004608875</v>
      </c>
      <c r="F13" s="1316">
        <v>2.0272408280402458E-41</v>
      </c>
    </row>
    <row r="14" spans="1:6" x14ac:dyDescent="0.75">
      <c r="A14" s="1316" t="s">
        <v>551</v>
      </c>
      <c r="B14" s="1316">
        <v>355</v>
      </c>
      <c r="C14" s="1316">
        <v>0.65574151037008022</v>
      </c>
      <c r="D14" s="1316">
        <v>1.847159184141071E-3</v>
      </c>
      <c r="E14" s="1316"/>
      <c r="F14" s="1316"/>
    </row>
    <row r="15" spans="1:6" ht="15.5" thickBot="1" x14ac:dyDescent="0.9">
      <c r="A15" s="1317" t="s">
        <v>160</v>
      </c>
      <c r="B15" s="1317">
        <v>356</v>
      </c>
      <c r="C15" s="1317">
        <v>1.094861492021554</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5.5" thickBot="1" x14ac:dyDescent="0.9">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75">
      <c r="A20" s="1316" t="s">
        <v>561</v>
      </c>
      <c r="B20" s="1320">
        <f>0.33+0.67*B19</f>
        <v>1.4693341549898296</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3.2802950760166392E-2</v>
      </c>
      <c r="C26" s="1322"/>
      <c r="D26" s="1322"/>
      <c r="E26" s="1322"/>
      <c r="F26" s="1322"/>
      <c r="G26" s="1322"/>
      <c r="H26" s="1322"/>
      <c r="I26" s="1322"/>
    </row>
    <row r="27" spans="1:9" x14ac:dyDescent="0.75">
      <c r="A27" s="1316" t="s">
        <v>540</v>
      </c>
      <c r="B27" s="1316">
        <v>1.0760335785739007E-3</v>
      </c>
      <c r="C27" s="1322"/>
      <c r="D27" s="1322"/>
      <c r="E27" s="1322"/>
      <c r="F27" s="1322"/>
      <c r="G27" s="1322"/>
      <c r="H27" s="1322"/>
      <c r="I27" s="1322"/>
    </row>
    <row r="28" spans="1:9" x14ac:dyDescent="0.75">
      <c r="A28" s="1316" t="s">
        <v>541</v>
      </c>
      <c r="B28" s="1316">
        <v>-1.7378367493737785E-3</v>
      </c>
      <c r="C28" s="1322"/>
      <c r="D28" s="1322"/>
      <c r="E28" s="1322"/>
      <c r="F28" s="1322"/>
      <c r="G28" s="1322"/>
      <c r="H28" s="1322"/>
      <c r="I28" s="1322"/>
    </row>
    <row r="29" spans="1:9" x14ac:dyDescent="0.75">
      <c r="A29" s="1316" t="s">
        <v>542</v>
      </c>
      <c r="B29" s="1316">
        <v>5.5504939110064572E-2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1.1781077293027131E-3</v>
      </c>
      <c r="D34" s="1316">
        <v>1.1781077293027131E-3</v>
      </c>
      <c r="E34" s="1316">
        <v>0.38240339929193368</v>
      </c>
      <c r="F34" s="1316">
        <v>0.53671632481147025</v>
      </c>
      <c r="G34" s="1322"/>
      <c r="H34" s="1322"/>
      <c r="I34" s="1322"/>
    </row>
    <row r="35" spans="1:9" x14ac:dyDescent="0.75">
      <c r="A35" s="1316" t="s">
        <v>551</v>
      </c>
      <c r="B35" s="1316">
        <v>355</v>
      </c>
      <c r="C35" s="1316">
        <v>1.0936833842922513</v>
      </c>
      <c r="D35" s="1316">
        <v>3.0807982656119756E-3</v>
      </c>
      <c r="E35" s="1316"/>
      <c r="F35" s="1316"/>
      <c r="G35" s="1322"/>
      <c r="H35" s="1322"/>
      <c r="I35" s="1322"/>
    </row>
    <row r="36" spans="1:9" ht="15.5" thickBot="1" x14ac:dyDescent="0.9">
      <c r="A36" s="1317" t="s">
        <v>160</v>
      </c>
      <c r="B36" s="1317">
        <v>356</v>
      </c>
      <c r="C36" s="1317">
        <v>1.094861492021554</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5.5" thickBot="1" x14ac:dyDescent="0.9">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75">
      <c r="A43" s="1492" t="s">
        <v>563</v>
      </c>
    </row>
    <row r="44" spans="1:9" ht="15.5" thickBot="1" x14ac:dyDescent="0.9"/>
    <row r="45" spans="1:9" x14ac:dyDescent="0.75">
      <c r="A45" s="1315" t="s">
        <v>538</v>
      </c>
      <c r="B45" s="1315"/>
    </row>
    <row r="46" spans="1:9" x14ac:dyDescent="0.75">
      <c r="A46" s="1316" t="s">
        <v>539</v>
      </c>
      <c r="B46" s="1316">
        <v>1.6549933652562427E-2</v>
      </c>
    </row>
    <row r="47" spans="1:9" x14ac:dyDescent="0.75">
      <c r="A47" s="1316" t="s">
        <v>540</v>
      </c>
      <c r="B47" s="1316">
        <v>2.739003039042183E-4</v>
      </c>
    </row>
    <row r="48" spans="1:9" x14ac:dyDescent="0.75">
      <c r="A48" s="1316" t="s">
        <v>541</v>
      </c>
      <c r="B48" s="1316">
        <v>-2.5422295543946431E-3</v>
      </c>
    </row>
    <row r="49" spans="1:9" x14ac:dyDescent="0.75">
      <c r="A49" s="1316" t="s">
        <v>542</v>
      </c>
      <c r="B49" s="1316">
        <v>5.5527219796992704E-2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2.998828953977295E-4</v>
      </c>
      <c r="D54" s="1316">
        <v>2.998828953977295E-4</v>
      </c>
      <c r="E54" s="1316">
        <v>9.7261247771320156E-2</v>
      </c>
      <c r="F54" s="1316">
        <v>0.75532441439293507</v>
      </c>
    </row>
    <row r="55" spans="1:9" x14ac:dyDescent="0.75">
      <c r="A55" s="1316" t="s">
        <v>551</v>
      </c>
      <c r="B55" s="1316">
        <v>355</v>
      </c>
      <c r="C55" s="1316">
        <v>1.0945616091261563</v>
      </c>
      <c r="D55" s="1316">
        <v>3.0832721383835388E-3</v>
      </c>
      <c r="E55" s="1316"/>
      <c r="F55" s="1316"/>
    </row>
    <row r="56" spans="1:9" ht="15.5" thickBot="1" x14ac:dyDescent="0.9">
      <c r="A56" s="1317" t="s">
        <v>160</v>
      </c>
      <c r="B56" s="1317">
        <v>356</v>
      </c>
      <c r="C56" s="1317">
        <v>1.094861492021554</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5.5" thickBot="1" x14ac:dyDescent="0.9">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75">
      <c r="A4" s="1495" t="s">
        <v>718</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75">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75">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75">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75">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75">
      <c r="A9" s="1495" t="s">
        <v>719</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75">
      <c r="A10" s="1451"/>
      <c r="B10" s="1458"/>
      <c r="C10" s="1458"/>
      <c r="D10" s="1458"/>
      <c r="E10" s="1458"/>
      <c r="F10" s="1458"/>
      <c r="G10" s="1458"/>
      <c r="H10" s="1458"/>
      <c r="I10" s="1458"/>
      <c r="J10" s="1498" t="s">
        <v>722</v>
      </c>
      <c r="K10" s="1450">
        <v>4</v>
      </c>
    </row>
    <row r="11" spans="1:11" ht="15.5" thickBot="1" x14ac:dyDescent="0.9">
      <c r="A11" s="1496" t="s">
        <v>723</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defaultColWidth="8.83203125" defaultRowHeight="14.75" x14ac:dyDescent="0.75"/>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75">
      <c r="A1" s="1620" t="s">
        <v>534</v>
      </c>
    </row>
    <row r="2" spans="1:52" s="1321" customFormat="1" x14ac:dyDescent="0.75">
      <c r="A2" s="1321" t="s">
        <v>643</v>
      </c>
      <c r="C2" s="1321" t="s">
        <v>644</v>
      </c>
      <c r="E2" s="1321" t="s">
        <v>744</v>
      </c>
      <c r="G2" s="1321" t="s">
        <v>645</v>
      </c>
      <c r="I2" s="1321" t="s">
        <v>745</v>
      </c>
      <c r="M2" s="1321" t="s">
        <v>646</v>
      </c>
      <c r="Q2" s="1321" t="s">
        <v>647</v>
      </c>
      <c r="U2" s="1321" t="s">
        <v>746</v>
      </c>
      <c r="Y2" s="1321" t="s">
        <v>747</v>
      </c>
      <c r="AC2" s="1321" t="s">
        <v>748</v>
      </c>
      <c r="AG2" s="1321" t="s">
        <v>648</v>
      </c>
      <c r="AK2" s="1321" t="s">
        <v>649</v>
      </c>
      <c r="AN2" s="1321" t="s">
        <v>650</v>
      </c>
      <c r="AQ2" s="1321" t="s">
        <v>651</v>
      </c>
      <c r="AT2" s="1314"/>
      <c r="AU2" s="1321" t="s">
        <v>652</v>
      </c>
      <c r="AV2" s="1314"/>
      <c r="AW2" s="1314"/>
      <c r="AX2" s="1321" t="s">
        <v>653</v>
      </c>
    </row>
    <row r="3" spans="1:52" x14ac:dyDescent="0.75">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75">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75">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75">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75">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75">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75">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75">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75">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75">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75">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75">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75">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75">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75">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75">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75">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75">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75">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75">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75">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75">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75">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75">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75">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75">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75">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75">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75">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75">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75">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75">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75">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75">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75">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75">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75">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75">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75">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75">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75">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75">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75">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75">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75">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75">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75">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75">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75">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75">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75">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75">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75">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75">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75">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75">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75">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75">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75">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75">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75">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75">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75">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75">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75">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75">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75">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75">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75">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75">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75">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75">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75">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75">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75">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75">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75">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75">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75">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75">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75">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75">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75">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75">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75">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75">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75">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75">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75">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75">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75">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75">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75">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75">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75">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75">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75">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75">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75">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75">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75">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75">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75">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75">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75">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75">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75">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75">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75">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75">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75">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75">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75">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75">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75">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75">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75">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75">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75">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75">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75">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75">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75">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75">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75">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75">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75">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75">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75">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75">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75">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75">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75">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75">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75">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75">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75">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75">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75">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75">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75">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75">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75">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75">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75">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75">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75">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75">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75">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75">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75">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75">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75">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75">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75">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75">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75">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75">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75">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75">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75">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75">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75">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75">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75">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75">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75">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75">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75">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75">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75">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75">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75">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75">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75">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75">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75">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75">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75">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75">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75">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75">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75">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75">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75">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75">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75">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75">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75">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75">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75">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75">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75">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75">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75">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75">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75">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75">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75">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75">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75">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75">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75">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75">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75">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75">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75">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75">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75">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75">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75">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75">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75">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75">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75">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75">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75">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75">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75">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75">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75">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75">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75">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75">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75">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75">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75">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75">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75">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75">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75">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75">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75">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75">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75">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75">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75">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75">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75">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75">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75">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75">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75">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75">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75">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75">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75">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75">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75">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75">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75">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75">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75">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75">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75">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75">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75">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75">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75">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75">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75">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75">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75">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75">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75">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75">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75">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75">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75">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75">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75">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75">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75">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75">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75">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75">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75">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75">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75">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75">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75">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75">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75">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75">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75">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75">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75">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75">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75">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75">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75">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75">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75">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75">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75">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75">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75">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75">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75">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75">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75">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75">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75">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75">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75">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75">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75">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75">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75">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75">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75">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75">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75">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75">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75">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75">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75">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75">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75">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75">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75">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75">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75">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75">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75">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75">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75">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75">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75">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75">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75">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75">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75">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75">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75">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75">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75">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75">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75">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75">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75">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75">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75">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75">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75">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75">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75">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75">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75">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75">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75">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75">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75">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75">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75">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75">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75">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75">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75">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75">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75">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75">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75">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75">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75">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75">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75">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75">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75">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75">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75">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75">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75">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75">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75">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75">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75">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75">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75">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75">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75">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75">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75">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75">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75">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75">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75">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75">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75">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75">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75">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75">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75">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75">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75">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75">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75">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75">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75">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75">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75">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75">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75">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75">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75">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75">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75">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75">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75">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75">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75">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75">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75">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75">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75">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75">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75">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75">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75">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75">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75">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75">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75">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75">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75">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75">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75">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75">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75">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75">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75">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75">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75">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75">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75">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75">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75">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75">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75">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75">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75">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75">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75">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75">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75">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75">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75">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75">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75">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75">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75">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75">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75">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75">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75">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75">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75">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75">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75">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75">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75">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75">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75">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75">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75">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75">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75">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75">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75">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75">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75">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75">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75">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75">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75">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75">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75">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75">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75">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75">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75">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75">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75">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75">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75">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75">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75">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75">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75">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75">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75">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75">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75">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75">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75">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75">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75">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75">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75">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75">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75">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75">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75">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75">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75">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75">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75">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75">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75">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75">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75">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75">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75">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75">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75">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75">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75">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75">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75">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75">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75">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75">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75">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75">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75">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75">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75">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75">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75">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75">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75">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75">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75">
      <c r="AT535" s="1326">
        <v>39073</v>
      </c>
      <c r="AU535" s="1314">
        <v>817.5</v>
      </c>
      <c r="AV535" s="1314">
        <f t="shared" si="71"/>
        <v>-5.6317127461593614E-3</v>
      </c>
      <c r="AX535" s="1314">
        <v>4.7577999999999996</v>
      </c>
      <c r="AY535" s="1314">
        <f t="shared" si="72"/>
        <v>-1.0749558166129599E-2</v>
      </c>
    </row>
    <row r="536" spans="13:51" x14ac:dyDescent="0.75">
      <c r="AT536" s="1326">
        <v>39066</v>
      </c>
      <c r="AU536" s="1314">
        <v>827.47</v>
      </c>
      <c r="AV536" s="1314">
        <f t="shared" si="71"/>
        <v>1.2195718654434284E-2</v>
      </c>
      <c r="AX536" s="1314">
        <v>4.7138</v>
      </c>
      <c r="AY536" s="1314">
        <f t="shared" si="72"/>
        <v>-9.2479717516498385E-3</v>
      </c>
    </row>
    <row r="537" spans="13:51" x14ac:dyDescent="0.75">
      <c r="AT537" s="1326">
        <v>39059</v>
      </c>
      <c r="AU537" s="1314">
        <v>819.53</v>
      </c>
      <c r="AV537" s="1314">
        <f t="shared" si="71"/>
        <v>-9.5955140367627277E-3</v>
      </c>
      <c r="AX537" s="1314">
        <v>4.6532</v>
      </c>
      <c r="AY537" s="1314">
        <f t="shared" si="72"/>
        <v>-1.2855869998727138E-2</v>
      </c>
    </row>
    <row r="538" spans="13:51" x14ac:dyDescent="0.75">
      <c r="AT538" s="1326">
        <v>39052</v>
      </c>
      <c r="AU538" s="1314">
        <v>811.35</v>
      </c>
      <c r="AV538" s="1314">
        <f t="shared" si="71"/>
        <v>-9.9813307627542001E-3</v>
      </c>
      <c r="AX538" s="1314">
        <v>4.5462999999999996</v>
      </c>
      <c r="AY538" s="1314">
        <f t="shared" si="72"/>
        <v>-2.2973437634316266E-2</v>
      </c>
    </row>
    <row r="539" spans="13:51" x14ac:dyDescent="0.75">
      <c r="AT539" s="1326">
        <v>39045</v>
      </c>
      <c r="AU539" s="1314">
        <v>814.52</v>
      </c>
      <c r="AV539" s="1314">
        <f t="shared" si="71"/>
        <v>3.907068466136635E-3</v>
      </c>
      <c r="AX539" s="1314">
        <v>4.6311</v>
      </c>
      <c r="AY539" s="1314">
        <f t="shared" si="72"/>
        <v>1.8652530629303048E-2</v>
      </c>
    </row>
    <row r="540" spans="13:51" x14ac:dyDescent="0.75">
      <c r="AT540" s="1326">
        <v>39038</v>
      </c>
      <c r="AU540" s="1314">
        <v>813.13</v>
      </c>
      <c r="AV540" s="1314">
        <f t="shared" si="71"/>
        <v>-1.7065265432401739E-3</v>
      </c>
      <c r="AX540" s="1314">
        <v>4.6881000000000004</v>
      </c>
      <c r="AY540" s="1314">
        <f t="shared" si="72"/>
        <v>1.2308090950314264E-2</v>
      </c>
    </row>
    <row r="541" spans="13:51" x14ac:dyDescent="0.75">
      <c r="AT541" s="1326">
        <v>39031</v>
      </c>
      <c r="AU541" s="1314">
        <v>800.45</v>
      </c>
      <c r="AV541" s="1314">
        <f t="shared" si="71"/>
        <v>-1.5594062450038677E-2</v>
      </c>
      <c r="AX541" s="1314">
        <v>4.6971999999999996</v>
      </c>
      <c r="AY541" s="1314">
        <f t="shared" si="72"/>
        <v>1.9410848744692347E-3</v>
      </c>
    </row>
    <row r="542" spans="13:51" x14ac:dyDescent="0.75">
      <c r="AT542" s="1326">
        <v>39024</v>
      </c>
      <c r="AU542" s="1314">
        <v>789.51</v>
      </c>
      <c r="AV542" s="1314">
        <f t="shared" si="71"/>
        <v>-1.3667312136923048E-2</v>
      </c>
      <c r="AX542" s="1314">
        <v>4.8086000000000002</v>
      </c>
      <c r="AY542" s="1314">
        <f t="shared" si="72"/>
        <v>2.3716256493230142E-2</v>
      </c>
    </row>
    <row r="543" spans="13:51" x14ac:dyDescent="0.75">
      <c r="AT543" s="1326">
        <v>39017</v>
      </c>
      <c r="AU543" s="1314">
        <v>797.73</v>
      </c>
      <c r="AV543" s="1314">
        <f t="shared" si="71"/>
        <v>1.0411521070030813E-2</v>
      </c>
      <c r="AX543" s="1314">
        <v>4.7930000000000001</v>
      </c>
      <c r="AY543" s="1314">
        <f t="shared" si="72"/>
        <v>-3.2441874974005027E-3</v>
      </c>
    </row>
    <row r="544" spans="13:51" x14ac:dyDescent="0.75">
      <c r="AT544" s="1326">
        <v>39010</v>
      </c>
      <c r="AU544" s="1314">
        <v>792.45</v>
      </c>
      <c r="AV544" s="1314">
        <f t="shared" si="71"/>
        <v>-6.61878079049299E-3</v>
      </c>
      <c r="AX544" s="1314">
        <v>4.9080000000000004</v>
      </c>
      <c r="AY544" s="1314">
        <f t="shared" si="72"/>
        <v>2.3993323596912208E-2</v>
      </c>
    </row>
    <row r="545" spans="46:51" x14ac:dyDescent="0.75">
      <c r="AT545" s="1326">
        <v>39003</v>
      </c>
      <c r="AU545" s="1314">
        <v>791.66</v>
      </c>
      <c r="AV545" s="1314">
        <f t="shared" si="71"/>
        <v>-9.9690832229172468E-4</v>
      </c>
      <c r="AX545" s="1314">
        <v>4.9333999999999998</v>
      </c>
      <c r="AY545" s="1314">
        <f t="shared" si="72"/>
        <v>5.1752241238792627E-3</v>
      </c>
    </row>
    <row r="546" spans="46:51" x14ac:dyDescent="0.75">
      <c r="AT546" s="1326">
        <v>38996</v>
      </c>
      <c r="AU546" s="1314">
        <v>780.14</v>
      </c>
      <c r="AV546" s="1314">
        <f t="shared" si="71"/>
        <v>-1.4551701488012509E-2</v>
      </c>
      <c r="AX546" s="1314">
        <v>4.8342999999999998</v>
      </c>
      <c r="AY546" s="1314">
        <f t="shared" si="72"/>
        <v>-2.0087566384238045E-2</v>
      </c>
    </row>
    <row r="547" spans="46:51" x14ac:dyDescent="0.75">
      <c r="AT547" s="1326">
        <v>38989</v>
      </c>
      <c r="AU547" s="1314">
        <v>771.07</v>
      </c>
      <c r="AV547" s="1314">
        <f t="shared" si="71"/>
        <v>-1.1626118389007021E-2</v>
      </c>
      <c r="AX547" s="1314">
        <v>4.7618999999999998</v>
      </c>
      <c r="AY547" s="1314">
        <f t="shared" si="72"/>
        <v>-1.4976315081811228E-2</v>
      </c>
    </row>
    <row r="548" spans="46:51" x14ac:dyDescent="0.75">
      <c r="AT548" s="1326">
        <v>38982</v>
      </c>
      <c r="AU548" s="1314">
        <v>759.77</v>
      </c>
      <c r="AV548" s="1314">
        <f t="shared" si="71"/>
        <v>-1.4654959990662414E-2</v>
      </c>
      <c r="AX548" s="1314">
        <v>4.7343000000000002</v>
      </c>
      <c r="AY548" s="1314">
        <f t="shared" si="72"/>
        <v>-5.7960057960057178E-3</v>
      </c>
    </row>
    <row r="549" spans="46:51" x14ac:dyDescent="0.75">
      <c r="AT549" s="1326">
        <v>38975</v>
      </c>
      <c r="AU549" s="1314">
        <v>764.08</v>
      </c>
      <c r="AV549" s="1314">
        <f t="shared" si="71"/>
        <v>5.6727693907367479E-3</v>
      </c>
      <c r="AX549" s="1314">
        <v>4.9096000000000002</v>
      </c>
      <c r="AY549" s="1314">
        <f t="shared" si="72"/>
        <v>3.7027649282892934E-2</v>
      </c>
    </row>
    <row r="550" spans="46:51" x14ac:dyDescent="0.75">
      <c r="AT550" s="1326">
        <v>38968</v>
      </c>
      <c r="AU550" s="1314">
        <v>750.93</v>
      </c>
      <c r="AV550" s="1314">
        <f t="shared" si="71"/>
        <v>-1.7210239765469704E-2</v>
      </c>
      <c r="AX550" s="1314">
        <v>4.9180000000000001</v>
      </c>
      <c r="AY550" s="1314">
        <f t="shared" si="72"/>
        <v>1.7109336809515974E-3</v>
      </c>
    </row>
    <row r="551" spans="46:51" x14ac:dyDescent="0.75">
      <c r="AT551" s="1326">
        <v>38961</v>
      </c>
      <c r="AU551" s="1314">
        <v>758.79</v>
      </c>
      <c r="AV551" s="1314">
        <f t="shared" si="71"/>
        <v>1.0467020894091345E-2</v>
      </c>
      <c r="AX551" s="1314">
        <v>4.8715999999999999</v>
      </c>
      <c r="AY551" s="1314">
        <f t="shared" si="72"/>
        <v>-9.4347295648638096E-3</v>
      </c>
    </row>
    <row r="552" spans="46:51" x14ac:dyDescent="0.75">
      <c r="AT552" s="1326">
        <v>38954</v>
      </c>
      <c r="AU552" s="1314">
        <v>747.31</v>
      </c>
      <c r="AV552" s="1314">
        <f t="shared" si="71"/>
        <v>-1.5129350676735353E-2</v>
      </c>
      <c r="AX552" s="1314">
        <v>4.9242999999999997</v>
      </c>
      <c r="AY552" s="1314">
        <f t="shared" si="72"/>
        <v>1.0817801133097904E-2</v>
      </c>
    </row>
    <row r="553" spans="46:51" x14ac:dyDescent="0.75">
      <c r="AT553" s="1326">
        <v>38947</v>
      </c>
      <c r="AU553" s="1314">
        <v>753.02</v>
      </c>
      <c r="AV553" s="1314">
        <f t="shared" si="71"/>
        <v>7.6407381140357238E-3</v>
      </c>
      <c r="AX553" s="1314">
        <v>4.9786000000000001</v>
      </c>
      <c r="AY553" s="1314">
        <f t="shared" si="72"/>
        <v>1.102694799260818E-2</v>
      </c>
    </row>
    <row r="554" spans="46:51" x14ac:dyDescent="0.75">
      <c r="AT554" s="1326">
        <v>38940</v>
      </c>
      <c r="AU554" s="1314">
        <v>730.79</v>
      </c>
      <c r="AV554" s="1314">
        <f t="shared" si="71"/>
        <v>-2.9521128256885631E-2</v>
      </c>
      <c r="AX554" s="1314">
        <v>5.0938999999999997</v>
      </c>
      <c r="AY554" s="1314">
        <f t="shared" si="72"/>
        <v>2.3159121038042726E-2</v>
      </c>
    </row>
    <row r="555" spans="46:51" x14ac:dyDescent="0.75">
      <c r="AT555" s="1326">
        <v>38933</v>
      </c>
      <c r="AU555" s="1314">
        <v>740.61</v>
      </c>
      <c r="AV555" s="1314">
        <f t="shared" si="71"/>
        <v>1.3437512828582836E-2</v>
      </c>
      <c r="AX555" s="1314">
        <v>4.9880000000000004</v>
      </c>
      <c r="AY555" s="1314">
        <f t="shared" si="72"/>
        <v>-2.0789571840829076E-2</v>
      </c>
    </row>
    <row r="556" spans="46:51" x14ac:dyDescent="0.75">
      <c r="AT556" s="1326">
        <v>38926</v>
      </c>
      <c r="AU556" s="1314">
        <v>739.41</v>
      </c>
      <c r="AV556" s="1314">
        <f t="shared" si="71"/>
        <v>-1.6202859804756154E-3</v>
      </c>
      <c r="AX556" s="1314">
        <v>5.0702999999999996</v>
      </c>
      <c r="AY556" s="1314">
        <f t="shared" si="72"/>
        <v>1.6499599037690285E-2</v>
      </c>
    </row>
    <row r="557" spans="46:51" x14ac:dyDescent="0.75">
      <c r="AT557" s="1326">
        <v>38919</v>
      </c>
      <c r="AU557" s="1314">
        <v>716.4</v>
      </c>
      <c r="AV557" s="1314">
        <f t="shared" si="71"/>
        <v>-3.1119406012902168E-2</v>
      </c>
      <c r="AX557" s="1314">
        <v>5.0930999999999997</v>
      </c>
      <c r="AY557" s="1314">
        <f t="shared" si="72"/>
        <v>4.4967753387373834E-3</v>
      </c>
    </row>
    <row r="558" spans="46:51" x14ac:dyDescent="0.75">
      <c r="AT558" s="1326">
        <v>38912</v>
      </c>
      <c r="AU558" s="1314">
        <v>716.19</v>
      </c>
      <c r="AV558" s="1314">
        <f t="shared" si="71"/>
        <v>-2.9313232830809982E-4</v>
      </c>
      <c r="AX558" s="1314">
        <v>5.1150000000000002</v>
      </c>
      <c r="AY558" s="1314">
        <f t="shared" si="72"/>
        <v>4.2999352064558866E-3</v>
      </c>
    </row>
    <row r="559" spans="46:51" x14ac:dyDescent="0.75">
      <c r="AT559" s="1326">
        <v>38905</v>
      </c>
      <c r="AU559" s="1314">
        <v>735.72</v>
      </c>
      <c r="AV559" s="1314">
        <f t="shared" si="71"/>
        <v>2.7269300046077118E-2</v>
      </c>
      <c r="AX559" s="1314">
        <v>5.1738</v>
      </c>
      <c r="AY559" s="1314">
        <f t="shared" si="72"/>
        <v>1.1495601173020478E-2</v>
      </c>
    </row>
    <row r="560" spans="46:51" x14ac:dyDescent="0.75">
      <c r="AT560" s="1326">
        <v>38898</v>
      </c>
      <c r="AU560" s="1314">
        <v>740.14</v>
      </c>
      <c r="AV560" s="1314">
        <f t="shared" si="71"/>
        <v>6.0077203283857433E-3</v>
      </c>
      <c r="AX560" s="1314">
        <v>5.1859000000000002</v>
      </c>
      <c r="AY560" s="1314">
        <f t="shared" si="72"/>
        <v>2.338706559975303E-3</v>
      </c>
    </row>
    <row r="561" spans="46:51" x14ac:dyDescent="0.75">
      <c r="AT561" s="1326">
        <v>38891</v>
      </c>
      <c r="AU561" s="1314">
        <v>723.34</v>
      </c>
      <c r="AV561" s="1314">
        <f t="shared" si="71"/>
        <v>-2.2698408409219818E-2</v>
      </c>
      <c r="AX561" s="1314">
        <v>5.2535999999999996</v>
      </c>
      <c r="AY561" s="1314">
        <f t="shared" si="72"/>
        <v>1.3054628897587579E-2</v>
      </c>
    </row>
    <row r="562" spans="46:51" x14ac:dyDescent="0.75">
      <c r="AT562" s="1326">
        <v>38884</v>
      </c>
      <c r="AU562" s="1314">
        <v>726.85</v>
      </c>
      <c r="AV562" s="1314">
        <f t="shared" si="71"/>
        <v>4.8524898388033165E-3</v>
      </c>
      <c r="AX562" s="1314">
        <v>5.1685999999999996</v>
      </c>
      <c r="AY562" s="1314">
        <f t="shared" si="72"/>
        <v>-1.61793817572712E-2</v>
      </c>
    </row>
    <row r="563" spans="46:51" x14ac:dyDescent="0.75">
      <c r="AT563" s="1326">
        <v>38877</v>
      </c>
      <c r="AU563" s="1314">
        <v>728.59</v>
      </c>
      <c r="AV563" s="1314">
        <f t="shared" si="71"/>
        <v>2.3938914494049789E-3</v>
      </c>
      <c r="AX563" s="1314">
        <v>5.0198</v>
      </c>
      <c r="AY563" s="1314">
        <f t="shared" si="72"/>
        <v>-2.8789227256897344E-2</v>
      </c>
    </row>
    <row r="564" spans="46:51" x14ac:dyDescent="0.75">
      <c r="AT564" s="1326">
        <v>38870</v>
      </c>
      <c r="AU564" s="1314">
        <v>751.16</v>
      </c>
      <c r="AV564" s="1314">
        <f t="shared" si="71"/>
        <v>3.0977641746386769E-2</v>
      </c>
      <c r="AX564" s="1314">
        <v>5.0949</v>
      </c>
      <c r="AY564" s="1314">
        <f t="shared" si="72"/>
        <v>1.4960755408582004E-2</v>
      </c>
    </row>
    <row r="565" spans="46:51" x14ac:dyDescent="0.75">
      <c r="AT565" s="1326">
        <v>38863</v>
      </c>
      <c r="AU565" s="1314">
        <v>745.37</v>
      </c>
      <c r="AV565" s="1314">
        <f t="shared" si="71"/>
        <v>-7.7080781724265983E-3</v>
      </c>
      <c r="AX565" s="1314">
        <v>5.1544999999999996</v>
      </c>
      <c r="AY565" s="1314">
        <f t="shared" si="72"/>
        <v>1.1697972482286139E-2</v>
      </c>
    </row>
    <row r="566" spans="46:51" x14ac:dyDescent="0.75">
      <c r="AT566" s="1326">
        <v>38856</v>
      </c>
      <c r="AU566" s="1314">
        <v>738.33</v>
      </c>
      <c r="AV566" s="1314">
        <f t="shared" si="71"/>
        <v>-9.4449736372539325E-3</v>
      </c>
      <c r="AX566" s="1314">
        <v>5.1375999999999999</v>
      </c>
      <c r="AY566" s="1314">
        <f t="shared" si="72"/>
        <v>-3.2786885245901045E-3</v>
      </c>
    </row>
    <row r="567" spans="46:51" x14ac:dyDescent="0.75">
      <c r="AT567" s="1326">
        <v>38849</v>
      </c>
      <c r="AU567" s="1314">
        <v>753.45</v>
      </c>
      <c r="AV567" s="1314">
        <f t="shared" si="71"/>
        <v>2.04786477591321E-2</v>
      </c>
      <c r="AX567" s="1314">
        <v>5.3106</v>
      </c>
      <c r="AY567" s="1314">
        <f t="shared" si="72"/>
        <v>3.3673310495172852E-2</v>
      </c>
    </row>
    <row r="568" spans="46:51" x14ac:dyDescent="0.75">
      <c r="AT568" s="1326">
        <v>38842</v>
      </c>
      <c r="AU568" s="1314">
        <v>775.4</v>
      </c>
      <c r="AV568" s="1314">
        <f t="shared" si="71"/>
        <v>2.9132656447010328E-2</v>
      </c>
      <c r="AX568" s="1314">
        <v>5.1875</v>
      </c>
      <c r="AY568" s="1314">
        <f t="shared" si="72"/>
        <v>-2.3180054984370878E-2</v>
      </c>
    </row>
    <row r="569" spans="46:51" x14ac:dyDescent="0.75">
      <c r="AT569" s="1326">
        <v>38835</v>
      </c>
      <c r="AU569" s="1314">
        <v>765.81</v>
      </c>
      <c r="AV569" s="1314">
        <f t="shared" si="71"/>
        <v>-1.2367810162496818E-2</v>
      </c>
      <c r="AX569" s="1314">
        <v>5.1615000000000002</v>
      </c>
      <c r="AY569" s="1314">
        <f t="shared" si="72"/>
        <v>-5.0120481927710464E-3</v>
      </c>
    </row>
    <row r="570" spans="46:51" x14ac:dyDescent="0.75">
      <c r="AT570" s="1326">
        <v>38828</v>
      </c>
      <c r="AU570" s="1314">
        <v>767.24</v>
      </c>
      <c r="AV570" s="1314">
        <f t="shared" si="71"/>
        <v>1.8673039004453635E-3</v>
      </c>
      <c r="AX570" s="1314">
        <v>5.0928000000000004</v>
      </c>
      <c r="AY570" s="1314">
        <f t="shared" si="72"/>
        <v>-1.3310084277826166E-2</v>
      </c>
    </row>
    <row r="571" spans="46:51" x14ac:dyDescent="0.75">
      <c r="AT571" s="1326">
        <v>38821</v>
      </c>
      <c r="AU571" s="1314">
        <v>753.6</v>
      </c>
      <c r="AV571" s="1314">
        <f t="shared" si="71"/>
        <v>-1.7778009488556366E-2</v>
      </c>
      <c r="AX571" s="1314">
        <v>5.1124000000000001</v>
      </c>
      <c r="AY571" s="1314">
        <f t="shared" si="72"/>
        <v>3.8485705309455735E-3</v>
      </c>
    </row>
    <row r="572" spans="46:51" x14ac:dyDescent="0.75">
      <c r="AT572" s="1326">
        <v>38814</v>
      </c>
      <c r="AU572" s="1314">
        <v>757.51</v>
      </c>
      <c r="AV572" s="1314">
        <f t="shared" si="71"/>
        <v>5.1884288747345644E-3</v>
      </c>
      <c r="AX572" s="1314">
        <v>5.0552999999999999</v>
      </c>
      <c r="AY572" s="1314">
        <f t="shared" si="72"/>
        <v>-1.1168922619513369E-2</v>
      </c>
    </row>
    <row r="573" spans="46:51" x14ac:dyDescent="0.75">
      <c r="AT573" s="1326">
        <v>38807</v>
      </c>
      <c r="AU573" s="1314">
        <v>758.45</v>
      </c>
      <c r="AV573" s="1314">
        <f t="shared" si="71"/>
        <v>1.2409077107893686E-3</v>
      </c>
      <c r="AX573" s="1314">
        <v>4.8898000000000001</v>
      </c>
      <c r="AY573" s="1314">
        <f t="shared" si="72"/>
        <v>-3.2737918620062069E-2</v>
      </c>
    </row>
    <row r="574" spans="46:51" x14ac:dyDescent="0.75">
      <c r="AT574" s="1326">
        <v>38800</v>
      </c>
      <c r="AU574" s="1314">
        <v>760.34</v>
      </c>
      <c r="AV574" s="1314">
        <f t="shared" si="71"/>
        <v>2.4919243193354686E-3</v>
      </c>
      <c r="AX574" s="1314">
        <v>4.6893000000000002</v>
      </c>
      <c r="AY574" s="1314">
        <f t="shared" si="72"/>
        <v>-4.1003722033620987E-2</v>
      </c>
    </row>
    <row r="575" spans="46:51" x14ac:dyDescent="0.75">
      <c r="AT575" s="1326">
        <v>38793</v>
      </c>
      <c r="AU575" s="1314">
        <v>761.31</v>
      </c>
      <c r="AV575" s="1314">
        <f t="shared" si="71"/>
        <v>1.2757450614197775E-3</v>
      </c>
      <c r="AX575" s="1314">
        <v>4.7172999999999998</v>
      </c>
      <c r="AY575" s="1314">
        <f t="shared" si="72"/>
        <v>5.9710404537989849E-3</v>
      </c>
    </row>
    <row r="576" spans="46:51" x14ac:dyDescent="0.75">
      <c r="AT576" s="1326">
        <v>38786</v>
      </c>
      <c r="AU576" s="1314">
        <v>745.65</v>
      </c>
      <c r="AV576" s="1314">
        <f t="shared" si="71"/>
        <v>-2.056980730582807E-2</v>
      </c>
      <c r="AX576" s="1314">
        <v>4.7476000000000003</v>
      </c>
      <c r="AY576" s="1314">
        <f t="shared" si="72"/>
        <v>6.4231657939924193E-3</v>
      </c>
    </row>
    <row r="577" spans="46:51" x14ac:dyDescent="0.75">
      <c r="AT577" s="1326">
        <v>38779</v>
      </c>
      <c r="AU577" s="1314">
        <v>750.79</v>
      </c>
      <c r="AV577" s="1314">
        <f t="shared" si="71"/>
        <v>6.8933145577683716E-3</v>
      </c>
      <c r="AX577" s="1314">
        <v>4.6593999999999998</v>
      </c>
      <c r="AY577" s="1314">
        <f t="shared" si="72"/>
        <v>-1.8577807734434345E-2</v>
      </c>
    </row>
    <row r="578" spans="46:51" x14ac:dyDescent="0.75">
      <c r="AT578" s="1326">
        <v>38772</v>
      </c>
      <c r="AU578" s="1314">
        <v>751.7</v>
      </c>
      <c r="AV578" s="1314">
        <f t="shared" si="71"/>
        <v>1.2120566336793004E-3</v>
      </c>
      <c r="AX578" s="1314">
        <v>4.5258000000000003</v>
      </c>
      <c r="AY578" s="1314">
        <f t="shared" si="72"/>
        <v>-2.867321972786185E-2</v>
      </c>
    </row>
    <row r="579" spans="46:51" x14ac:dyDescent="0.75">
      <c r="AT579" s="1326">
        <v>38765</v>
      </c>
      <c r="AU579" s="1314">
        <v>749.58</v>
      </c>
      <c r="AV579" s="1314">
        <f t="shared" si="71"/>
        <v>-2.8202740454968795E-3</v>
      </c>
      <c r="AX579" s="1314">
        <v>4.5057</v>
      </c>
      <c r="AY579" s="1314">
        <f t="shared" si="72"/>
        <v>-4.4412037650802573E-3</v>
      </c>
    </row>
    <row r="580" spans="46:51" x14ac:dyDescent="0.75">
      <c r="AT580" s="1326">
        <v>38758</v>
      </c>
      <c r="AU580" s="1314">
        <v>737.47</v>
      </c>
      <c r="AV580" s="1314">
        <f t="shared" si="71"/>
        <v>-1.6155713866431887E-2</v>
      </c>
      <c r="AX580" s="1314">
        <v>4.5518000000000001</v>
      </c>
      <c r="AY580" s="1314">
        <f t="shared" si="72"/>
        <v>1.0231484563996722E-2</v>
      </c>
    </row>
    <row r="581" spans="46:51" x14ac:dyDescent="0.75">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75">
      <c r="AT582" s="1326">
        <v>38744</v>
      </c>
      <c r="AU582" s="1314">
        <v>747.68</v>
      </c>
      <c r="AV582" s="1314">
        <f t="shared" si="73"/>
        <v>1.3954623740490057E-2</v>
      </c>
      <c r="AX582" s="1314">
        <v>4.6917999999999997</v>
      </c>
      <c r="AY582" s="1314">
        <f t="shared" si="74"/>
        <v>1.4618744863976399E-2</v>
      </c>
    </row>
    <row r="583" spans="46:51" x14ac:dyDescent="0.75">
      <c r="AT583" s="1326">
        <v>38737</v>
      </c>
      <c r="AU583" s="1314">
        <v>733.34</v>
      </c>
      <c r="AV583" s="1314">
        <f t="shared" si="73"/>
        <v>-1.9179328054782688E-2</v>
      </c>
      <c r="AX583" s="1314">
        <v>4.5213999999999999</v>
      </c>
      <c r="AY583" s="1314">
        <f t="shared" si="74"/>
        <v>-3.6318683660855083E-2</v>
      </c>
    </row>
    <row r="584" spans="46:51" x14ac:dyDescent="0.75">
      <c r="AT584" s="1326">
        <v>38730</v>
      </c>
      <c r="AU584" s="1314">
        <v>747.75</v>
      </c>
      <c r="AV584" s="1314">
        <f t="shared" si="73"/>
        <v>1.9649821365260271E-2</v>
      </c>
      <c r="AX584" s="1314">
        <v>4.5284000000000004</v>
      </c>
      <c r="AY584" s="1314">
        <f t="shared" si="74"/>
        <v>1.548193037554864E-3</v>
      </c>
    </row>
    <row r="585" spans="46:51" x14ac:dyDescent="0.75">
      <c r="AT585" s="1326">
        <v>38723</v>
      </c>
      <c r="AU585" s="1314">
        <v>745.4</v>
      </c>
      <c r="AV585" s="1314">
        <f t="shared" si="73"/>
        <v>-3.1427616181879275E-3</v>
      </c>
      <c r="AX585" s="1314">
        <v>4.5606999999999998</v>
      </c>
      <c r="AY585" s="1314">
        <f t="shared" si="74"/>
        <v>7.1327621234871753E-3</v>
      </c>
    </row>
    <row r="586" spans="46:51" x14ac:dyDescent="0.75">
      <c r="AT586" s="1326">
        <v>38716</v>
      </c>
      <c r="AU586" s="1314">
        <v>723.31</v>
      </c>
      <c r="AV586" s="1314">
        <f t="shared" si="73"/>
        <v>-2.9635095250872059E-2</v>
      </c>
      <c r="AX586" s="1314">
        <v>4.5347999999999997</v>
      </c>
      <c r="AY586" s="1314">
        <f t="shared" si="74"/>
        <v>-5.6789527923345176E-3</v>
      </c>
    </row>
    <row r="587" spans="46:51" x14ac:dyDescent="0.75">
      <c r="AT587" s="1326">
        <v>38709</v>
      </c>
      <c r="AU587" s="1314">
        <v>734.87</v>
      </c>
      <c r="AV587" s="1314">
        <f t="shared" si="73"/>
        <v>1.5982082371320816E-2</v>
      </c>
      <c r="AX587" s="1314">
        <v>4.5446999999999997</v>
      </c>
      <c r="AY587" s="1314">
        <f t="shared" si="74"/>
        <v>2.1831172267795756E-3</v>
      </c>
    </row>
    <row r="588" spans="46:51" x14ac:dyDescent="0.75">
      <c r="AT588" s="1326">
        <v>38702</v>
      </c>
      <c r="AU588" s="1314">
        <v>733.63</v>
      </c>
      <c r="AV588" s="1314">
        <f t="shared" si="73"/>
        <v>-1.6873732769061317E-3</v>
      </c>
      <c r="AX588" s="1314">
        <v>4.6425999999999998</v>
      </c>
      <c r="AY588" s="1314">
        <f t="shared" si="74"/>
        <v>2.1541575901599688E-2</v>
      </c>
    </row>
    <row r="589" spans="46:51" x14ac:dyDescent="0.75">
      <c r="AT589" s="1326">
        <v>38695</v>
      </c>
      <c r="AU589" s="1314">
        <v>730.34</v>
      </c>
      <c r="AV589" s="1314">
        <f t="shared" si="73"/>
        <v>-4.4845494322750751E-3</v>
      </c>
      <c r="AX589" s="1314">
        <v>4.7272999999999996</v>
      </c>
      <c r="AY589" s="1314">
        <f t="shared" si="74"/>
        <v>1.824408736483862E-2</v>
      </c>
    </row>
    <row r="590" spans="46:51" x14ac:dyDescent="0.75">
      <c r="AT590" s="1326">
        <v>38688</v>
      </c>
      <c r="AU590" s="1314">
        <v>733.27</v>
      </c>
      <c r="AV590" s="1314">
        <f t="shared" si="73"/>
        <v>4.011830106525659E-3</v>
      </c>
      <c r="AX590" s="1314">
        <v>4.7134999999999998</v>
      </c>
      <c r="AY590" s="1314">
        <f t="shared" si="74"/>
        <v>-2.9192139276119165E-3</v>
      </c>
    </row>
    <row r="591" spans="46:51" x14ac:dyDescent="0.75">
      <c r="AT591" s="1326">
        <v>38681</v>
      </c>
      <c r="AU591" s="1314">
        <v>734.26</v>
      </c>
      <c r="AV591" s="1314">
        <f t="shared" si="73"/>
        <v>1.350116600979188E-3</v>
      </c>
      <c r="AX591" s="1314">
        <v>4.6581000000000001</v>
      </c>
      <c r="AY591" s="1314">
        <f t="shared" si="74"/>
        <v>-1.1753474063859059E-2</v>
      </c>
    </row>
    <row r="592" spans="46:51" x14ac:dyDescent="0.75">
      <c r="AT592" s="1326">
        <v>38674</v>
      </c>
      <c r="AU592" s="1314">
        <v>722.2</v>
      </c>
      <c r="AV592" s="1314">
        <f t="shared" si="73"/>
        <v>-1.6424699697654709E-2</v>
      </c>
      <c r="AX592" s="1314">
        <v>4.6830999999999996</v>
      </c>
      <c r="AY592" s="1314">
        <f t="shared" si="74"/>
        <v>5.3669951267683105E-3</v>
      </c>
    </row>
    <row r="593" spans="46:51" x14ac:dyDescent="0.75">
      <c r="AT593" s="1326">
        <v>38667</v>
      </c>
      <c r="AU593" s="1314">
        <v>714.65</v>
      </c>
      <c r="AV593" s="1314">
        <f t="shared" si="73"/>
        <v>-1.0454167820548418E-2</v>
      </c>
      <c r="AX593" s="1314">
        <v>4.7412000000000001</v>
      </c>
      <c r="AY593" s="1314">
        <f t="shared" si="74"/>
        <v>1.2406312058252118E-2</v>
      </c>
    </row>
    <row r="594" spans="46:51" x14ac:dyDescent="0.75">
      <c r="AT594" s="1326">
        <v>38660</v>
      </c>
      <c r="AU594" s="1314">
        <v>706.44</v>
      </c>
      <c r="AV594" s="1314">
        <f t="shared" si="73"/>
        <v>-1.1488141048065378E-2</v>
      </c>
      <c r="AX594" s="1314">
        <v>4.8571</v>
      </c>
      <c r="AY594" s="1314">
        <f t="shared" si="74"/>
        <v>2.4445288112714059E-2</v>
      </c>
    </row>
    <row r="595" spans="46:51" x14ac:dyDescent="0.75">
      <c r="AT595" s="1326">
        <v>38653</v>
      </c>
      <c r="AU595" s="1314">
        <v>691.74</v>
      </c>
      <c r="AV595" s="1314">
        <f t="shared" si="73"/>
        <v>-2.0808561236623131E-2</v>
      </c>
      <c r="AX595" s="1314">
        <v>4.7718999999999996</v>
      </c>
      <c r="AY595" s="1314">
        <f t="shared" si="74"/>
        <v>-1.7541331247040496E-2</v>
      </c>
    </row>
    <row r="596" spans="46:51" x14ac:dyDescent="0.75">
      <c r="AT596" s="1326">
        <v>38646</v>
      </c>
      <c r="AU596" s="1314">
        <v>682.62</v>
      </c>
      <c r="AV596" s="1314">
        <f t="shared" si="73"/>
        <v>-1.3184144331685322E-2</v>
      </c>
      <c r="AX596" s="1314">
        <v>4.6017000000000001</v>
      </c>
      <c r="AY596" s="1314">
        <f t="shared" si="74"/>
        <v>-3.5667134684297552E-2</v>
      </c>
    </row>
    <row r="597" spans="46:51" x14ac:dyDescent="0.75">
      <c r="AT597" s="1326">
        <v>38639</v>
      </c>
      <c r="AU597" s="1314">
        <v>685.49</v>
      </c>
      <c r="AV597" s="1314">
        <f t="shared" si="73"/>
        <v>4.2043889719023831E-3</v>
      </c>
      <c r="AX597" s="1314">
        <v>4.7023000000000001</v>
      </c>
      <c r="AY597" s="1314">
        <f t="shared" si="74"/>
        <v>2.1861485972575357E-2</v>
      </c>
    </row>
    <row r="598" spans="46:51" x14ac:dyDescent="0.75">
      <c r="AT598" s="1326">
        <v>38632</v>
      </c>
      <c r="AU598" s="1314">
        <v>692.34</v>
      </c>
      <c r="AV598" s="1314">
        <f t="shared" si="73"/>
        <v>9.9928518286189778E-3</v>
      </c>
      <c r="AX598" s="1314">
        <v>4.5644999999999998</v>
      </c>
      <c r="AY598" s="1314">
        <f t="shared" si="74"/>
        <v>-2.9304808285307266E-2</v>
      </c>
    </row>
    <row r="599" spans="46:51" x14ac:dyDescent="0.75">
      <c r="AT599" s="1326">
        <v>38625</v>
      </c>
      <c r="AU599" s="1314">
        <v>712.21</v>
      </c>
      <c r="AV599" s="1314">
        <f t="shared" si="73"/>
        <v>2.8699771788427655E-2</v>
      </c>
      <c r="AX599" s="1314">
        <v>4.5667999999999997</v>
      </c>
      <c r="AY599" s="1314">
        <f t="shared" si="74"/>
        <v>5.0388870632051019E-4</v>
      </c>
    </row>
    <row r="600" spans="46:51" x14ac:dyDescent="0.75">
      <c r="AT600" s="1326">
        <v>38618</v>
      </c>
      <c r="AU600" s="1314">
        <v>702.76</v>
      </c>
      <c r="AV600" s="1314">
        <f t="shared" si="73"/>
        <v>-1.3268558430799968E-2</v>
      </c>
      <c r="AX600" s="1314">
        <v>4.5190999999999999</v>
      </c>
      <c r="AY600" s="1314">
        <f t="shared" si="74"/>
        <v>-1.0444950512393768E-2</v>
      </c>
    </row>
    <row r="601" spans="46:51" x14ac:dyDescent="0.75">
      <c r="AT601" s="1326">
        <v>38611</v>
      </c>
      <c r="AU601" s="1314">
        <v>716.32</v>
      </c>
      <c r="AV601" s="1314">
        <f t="shared" si="73"/>
        <v>1.9295349763788574E-2</v>
      </c>
      <c r="AX601" s="1314">
        <v>4.5646000000000004</v>
      </c>
      <c r="AY601" s="1314">
        <f t="shared" si="74"/>
        <v>1.0068376446637724E-2</v>
      </c>
    </row>
    <row r="602" spans="46:51" x14ac:dyDescent="0.75">
      <c r="AT602" s="1326">
        <v>38604</v>
      </c>
      <c r="AU602" s="1314">
        <v>719.03</v>
      </c>
      <c r="AV602" s="1314">
        <f t="shared" si="73"/>
        <v>3.783225374134357E-3</v>
      </c>
      <c r="AX602" s="1314">
        <v>4.399</v>
      </c>
      <c r="AY602" s="1314">
        <f t="shared" si="74"/>
        <v>-3.6279192043114486E-2</v>
      </c>
    </row>
    <row r="603" spans="46:51" x14ac:dyDescent="0.75">
      <c r="AT603" s="1326">
        <v>38597</v>
      </c>
      <c r="AU603" s="1314">
        <v>705.44</v>
      </c>
      <c r="AV603" s="1314">
        <f t="shared" si="73"/>
        <v>-1.8900463123930736E-2</v>
      </c>
      <c r="AX603" s="1314">
        <v>4.2961</v>
      </c>
      <c r="AY603" s="1314">
        <f t="shared" si="74"/>
        <v>-2.3391679927256194E-2</v>
      </c>
    </row>
    <row r="604" spans="46:51" x14ac:dyDescent="0.75">
      <c r="AT604" s="1326">
        <v>38590</v>
      </c>
      <c r="AU604" s="1314">
        <v>696.53</v>
      </c>
      <c r="AV604" s="1314">
        <f t="shared" si="73"/>
        <v>-1.2630415060104446E-2</v>
      </c>
      <c r="AX604" s="1314">
        <v>4.3719999999999999</v>
      </c>
      <c r="AY604" s="1314">
        <f t="shared" si="74"/>
        <v>1.7667186518004668E-2</v>
      </c>
    </row>
    <row r="605" spans="46:51" x14ac:dyDescent="0.75">
      <c r="AT605" s="1326">
        <v>38583</v>
      </c>
      <c r="AU605" s="1314">
        <v>704.02</v>
      </c>
      <c r="AV605" s="1314">
        <f t="shared" si="73"/>
        <v>1.0753305672404647E-2</v>
      </c>
      <c r="AX605" s="1314">
        <v>4.4188999999999998</v>
      </c>
      <c r="AY605" s="1314">
        <f t="shared" si="74"/>
        <v>1.0727355901189374E-2</v>
      </c>
    </row>
    <row r="606" spans="46:51" x14ac:dyDescent="0.75">
      <c r="AT606" s="1326">
        <v>38576</v>
      </c>
      <c r="AU606" s="1314">
        <v>710.43</v>
      </c>
      <c r="AV606" s="1314">
        <f t="shared" si="73"/>
        <v>9.1048549757108722E-3</v>
      </c>
      <c r="AX606" s="1314">
        <v>4.4484000000000004</v>
      </c>
      <c r="AY606" s="1314">
        <f t="shared" si="74"/>
        <v>6.6758695602979305E-3</v>
      </c>
    </row>
    <row r="607" spans="46:51" x14ac:dyDescent="0.75">
      <c r="AT607" s="1326">
        <v>38569</v>
      </c>
      <c r="AU607" s="1314">
        <v>708.77</v>
      </c>
      <c r="AV607" s="1314">
        <f t="shared" si="73"/>
        <v>-2.336613037174624E-3</v>
      </c>
      <c r="AX607" s="1314">
        <v>4.5819999999999999</v>
      </c>
      <c r="AY607" s="1314">
        <f t="shared" si="74"/>
        <v>3.0033270389353359E-2</v>
      </c>
    </row>
    <row r="608" spans="46:51" x14ac:dyDescent="0.75">
      <c r="AT608" s="1326">
        <v>38562</v>
      </c>
      <c r="AU608" s="1314">
        <v>715.02</v>
      </c>
      <c r="AV608" s="1314">
        <f t="shared" si="73"/>
        <v>8.8180933165907145E-3</v>
      </c>
      <c r="AX608" s="1314">
        <v>4.4706000000000001</v>
      </c>
      <c r="AY608" s="1314">
        <f t="shared" si="74"/>
        <v>-2.4312527280663406E-2</v>
      </c>
    </row>
    <row r="609" spans="46:51" x14ac:dyDescent="0.75">
      <c r="AT609" s="1326">
        <v>38555</v>
      </c>
      <c r="AU609" s="1314">
        <v>713.75</v>
      </c>
      <c r="AV609" s="1314">
        <f t="shared" si="73"/>
        <v>-1.7761740930323374E-3</v>
      </c>
      <c r="AX609" s="1314">
        <v>4.4398999999999997</v>
      </c>
      <c r="AY609" s="1314">
        <f t="shared" si="74"/>
        <v>-6.8670871918758989E-3</v>
      </c>
    </row>
    <row r="610" spans="46:51" x14ac:dyDescent="0.75">
      <c r="AT610" s="1326">
        <v>38548</v>
      </c>
      <c r="AU610" s="1314">
        <v>709.5</v>
      </c>
      <c r="AV610" s="1314">
        <f t="shared" si="73"/>
        <v>-5.9544658493870407E-3</v>
      </c>
      <c r="AX610" s="1314">
        <v>4.3963000000000001</v>
      </c>
      <c r="AY610" s="1314">
        <f t="shared" si="74"/>
        <v>-9.8200409919141519E-3</v>
      </c>
    </row>
    <row r="611" spans="46:51" x14ac:dyDescent="0.75">
      <c r="AT611" s="1326">
        <v>38541</v>
      </c>
      <c r="AU611" s="1314">
        <v>701.25</v>
      </c>
      <c r="AV611" s="1314">
        <f t="shared" si="73"/>
        <v>-1.1627906976744186E-2</v>
      </c>
      <c r="AX611" s="1314">
        <v>4.3413000000000004</v>
      </c>
      <c r="AY611" s="1314">
        <f t="shared" si="74"/>
        <v>-1.2510520210176675E-2</v>
      </c>
    </row>
    <row r="612" spans="46:51" x14ac:dyDescent="0.75">
      <c r="AT612" s="1326">
        <v>38534</v>
      </c>
      <c r="AU612" s="1314">
        <v>689.86</v>
      </c>
      <c r="AV612" s="1314">
        <f t="shared" si="73"/>
        <v>-1.6242424242424221E-2</v>
      </c>
      <c r="AX612" s="1314">
        <v>4.2942</v>
      </c>
      <c r="AY612" s="1314">
        <f t="shared" si="74"/>
        <v>-1.0849284776449534E-2</v>
      </c>
    </row>
    <row r="613" spans="46:51" x14ac:dyDescent="0.75">
      <c r="AT613" s="1326">
        <v>38527</v>
      </c>
      <c r="AU613" s="1314">
        <v>685.87</v>
      </c>
      <c r="AV613" s="1314">
        <f t="shared" si="73"/>
        <v>-5.7837822166816582E-3</v>
      </c>
      <c r="AX613" s="1314">
        <v>4.2206999999999999</v>
      </c>
      <c r="AY613" s="1314">
        <f t="shared" si="74"/>
        <v>-1.7116110101998074E-2</v>
      </c>
    </row>
    <row r="614" spans="46:51" x14ac:dyDescent="0.75">
      <c r="AT614" s="1326">
        <v>38520</v>
      </c>
      <c r="AU614" s="1314">
        <v>700.31</v>
      </c>
      <c r="AV614" s="1314">
        <f t="shared" si="73"/>
        <v>2.1053552422470645E-2</v>
      </c>
      <c r="AX614" s="1314">
        <v>4.3606999999999996</v>
      </c>
      <c r="AY614" s="1314">
        <f t="shared" si="74"/>
        <v>3.3169853341862648E-2</v>
      </c>
    </row>
    <row r="615" spans="46:51" x14ac:dyDescent="0.75">
      <c r="AT615" s="1326">
        <v>38513</v>
      </c>
      <c r="AU615" s="1314">
        <v>688.7</v>
      </c>
      <c r="AV615" s="1314">
        <f t="shared" si="73"/>
        <v>-1.6578372435064329E-2</v>
      </c>
      <c r="AX615" s="1314">
        <v>4.3243999999999998</v>
      </c>
      <c r="AY615" s="1314">
        <f t="shared" si="74"/>
        <v>-8.3243515949273702E-3</v>
      </c>
    </row>
    <row r="616" spans="46:51" x14ac:dyDescent="0.75">
      <c r="AT616" s="1326">
        <v>38506</v>
      </c>
      <c r="AU616" s="1314">
        <v>687.01</v>
      </c>
      <c r="AV616" s="1314">
        <f t="shared" si="73"/>
        <v>-2.4538986496298165E-3</v>
      </c>
      <c r="AX616" s="1314">
        <v>4.2812000000000001</v>
      </c>
      <c r="AY616" s="1314">
        <f t="shared" si="74"/>
        <v>-9.9898251780593111E-3</v>
      </c>
    </row>
    <row r="617" spans="46:51" x14ac:dyDescent="0.75">
      <c r="AT617" s="1326">
        <v>38499</v>
      </c>
      <c r="AU617" s="1314">
        <v>687.21</v>
      </c>
      <c r="AV617" s="1314">
        <f t="shared" si="73"/>
        <v>2.9111657763357954E-4</v>
      </c>
      <c r="AX617" s="1314">
        <v>4.4292999999999996</v>
      </c>
      <c r="AY617" s="1314">
        <f t="shared" si="74"/>
        <v>3.4593104736989504E-2</v>
      </c>
    </row>
    <row r="618" spans="46:51" x14ac:dyDescent="0.75">
      <c r="AT618" s="1326">
        <v>38492</v>
      </c>
      <c r="AU618" s="1314">
        <v>681.58</v>
      </c>
      <c r="AV618" s="1314">
        <f t="shared" si="73"/>
        <v>-8.192546674233487E-3</v>
      </c>
      <c r="AX618" s="1314">
        <v>4.4381000000000004</v>
      </c>
      <c r="AY618" s="1314">
        <f t="shared" si="74"/>
        <v>1.9867699184974619E-3</v>
      </c>
    </row>
    <row r="619" spans="46:51" x14ac:dyDescent="0.75">
      <c r="AT619" s="1326">
        <v>38485</v>
      </c>
      <c r="AU619" s="1314">
        <v>659.78</v>
      </c>
      <c r="AV619" s="1314">
        <f t="shared" si="73"/>
        <v>-3.1984506587634715E-2</v>
      </c>
      <c r="AX619" s="1314">
        <v>4.4805000000000001</v>
      </c>
      <c r="AY619" s="1314">
        <f t="shared" si="74"/>
        <v>9.5536378179851209E-3</v>
      </c>
    </row>
    <row r="620" spans="46:51" x14ac:dyDescent="0.75">
      <c r="AT620" s="1326">
        <v>38478</v>
      </c>
      <c r="AU620" s="1314">
        <v>669.87</v>
      </c>
      <c r="AV620" s="1314">
        <f t="shared" si="73"/>
        <v>1.5292976446694402E-2</v>
      </c>
      <c r="AX620" s="1314">
        <v>4.6277999999999997</v>
      </c>
      <c r="AY620" s="1314">
        <f t="shared" si="74"/>
        <v>3.2875795112152557E-2</v>
      </c>
    </row>
    <row r="621" spans="46:51" x14ac:dyDescent="0.75">
      <c r="AT621" s="1326">
        <v>38471</v>
      </c>
      <c r="AU621" s="1314">
        <v>660.02</v>
      </c>
      <c r="AV621" s="1314">
        <f t="shared" si="73"/>
        <v>-1.4704345619299302E-2</v>
      </c>
      <c r="AX621" s="1314">
        <v>4.5133000000000001</v>
      </c>
      <c r="AY621" s="1314">
        <f t="shared" si="74"/>
        <v>-2.4741777950646009E-2</v>
      </c>
    </row>
    <row r="622" spans="46:51" x14ac:dyDescent="0.75">
      <c r="AT622" s="1326">
        <v>38464</v>
      </c>
      <c r="AU622" s="1314">
        <v>658.49</v>
      </c>
      <c r="AV622" s="1314">
        <f t="shared" si="73"/>
        <v>-2.3181115723765536E-3</v>
      </c>
      <c r="AX622" s="1314">
        <v>4.5792999999999999</v>
      </c>
      <c r="AY622" s="1314">
        <f t="shared" si="74"/>
        <v>1.4623446258834962E-2</v>
      </c>
    </row>
    <row r="623" spans="46:51" x14ac:dyDescent="0.75">
      <c r="AT623" s="1326">
        <v>38457</v>
      </c>
      <c r="AU623" s="1314">
        <v>652.73</v>
      </c>
      <c r="AV623" s="1314">
        <f t="shared" si="73"/>
        <v>-8.7472854561192886E-3</v>
      </c>
      <c r="AX623" s="1314">
        <v>4.6083999999999996</v>
      </c>
      <c r="AY623" s="1314">
        <f t="shared" si="74"/>
        <v>6.3546830301573782E-3</v>
      </c>
    </row>
    <row r="624" spans="46:51" x14ac:dyDescent="0.75">
      <c r="AT624" s="1326">
        <v>38450</v>
      </c>
      <c r="AU624" s="1314">
        <v>675.41</v>
      </c>
      <c r="AV624" s="1314">
        <f t="shared" si="73"/>
        <v>3.4746372926018336E-2</v>
      </c>
      <c r="AX624" s="1314">
        <v>4.7683</v>
      </c>
      <c r="AY624" s="1314">
        <f t="shared" si="74"/>
        <v>3.4697508896797236E-2</v>
      </c>
    </row>
    <row r="625" spans="46:51" x14ac:dyDescent="0.75">
      <c r="AT625" s="1326">
        <v>38443</v>
      </c>
      <c r="AU625" s="1314">
        <v>671.39</v>
      </c>
      <c r="AV625" s="1314">
        <f t="shared" si="73"/>
        <v>-5.9519403029270846E-3</v>
      </c>
      <c r="AX625" s="1314">
        <v>4.7210000000000001</v>
      </c>
      <c r="AY625" s="1314">
        <f t="shared" si="74"/>
        <v>-9.9196778726170533E-3</v>
      </c>
    </row>
    <row r="626" spans="46:51" x14ac:dyDescent="0.75">
      <c r="AT626" s="1326">
        <v>38436</v>
      </c>
      <c r="AU626" s="1314">
        <v>670.77</v>
      </c>
      <c r="AV626" s="1314">
        <f t="shared" si="73"/>
        <v>-9.2345730499412352E-4</v>
      </c>
      <c r="AX626" s="1314">
        <v>4.8440000000000003</v>
      </c>
      <c r="AY626" s="1314">
        <f t="shared" si="74"/>
        <v>2.6053802160559251E-2</v>
      </c>
    </row>
    <row r="627" spans="46:51" x14ac:dyDescent="0.75">
      <c r="AT627" s="1326">
        <v>38429</v>
      </c>
      <c r="AU627" s="1314">
        <v>680.44</v>
      </c>
      <c r="AV627" s="1314">
        <f t="shared" si="73"/>
        <v>1.4416267871252549E-2</v>
      </c>
      <c r="AX627" s="1314">
        <v>4.8099999999999996</v>
      </c>
      <c r="AY627" s="1314">
        <f t="shared" si="74"/>
        <v>-7.0189925681256593E-3</v>
      </c>
    </row>
    <row r="628" spans="46:51" x14ac:dyDescent="0.75">
      <c r="AT628" s="1326">
        <v>38422</v>
      </c>
      <c r="AU628" s="1314">
        <v>685.89</v>
      </c>
      <c r="AV628" s="1314">
        <f t="shared" si="73"/>
        <v>8.0095232496618825E-3</v>
      </c>
      <c r="AX628" s="1314">
        <v>4.8093000000000004</v>
      </c>
      <c r="AY628" s="1314">
        <f t="shared" si="74"/>
        <v>-1.4553014552999102E-4</v>
      </c>
    </row>
    <row r="629" spans="46:51" x14ac:dyDescent="0.75">
      <c r="AT629" s="1326">
        <v>38415</v>
      </c>
      <c r="AU629" s="1314">
        <v>698.55</v>
      </c>
      <c r="AV629" s="1314">
        <f t="shared" si="73"/>
        <v>1.8457770196387131E-2</v>
      </c>
      <c r="AX629" s="1314">
        <v>4.6489000000000003</v>
      </c>
      <c r="AY629" s="1314">
        <f t="shared" si="74"/>
        <v>-3.3352047075457983E-2</v>
      </c>
    </row>
    <row r="630" spans="46:51" x14ac:dyDescent="0.75">
      <c r="AT630" s="1326">
        <v>38408</v>
      </c>
      <c r="AU630" s="1314">
        <v>692.42</v>
      </c>
      <c r="AV630" s="1314">
        <f t="shared" si="73"/>
        <v>-8.7753203063488591E-3</v>
      </c>
      <c r="AX630" s="1314">
        <v>4.6386000000000003</v>
      </c>
      <c r="AY630" s="1314">
        <f t="shared" si="74"/>
        <v>-2.2155778786379521E-3</v>
      </c>
    </row>
    <row r="631" spans="46:51" x14ac:dyDescent="0.75">
      <c r="AT631" s="1326">
        <v>38401</v>
      </c>
      <c r="AU631" s="1314">
        <v>686.41</v>
      </c>
      <c r="AV631" s="1314">
        <f t="shared" si="73"/>
        <v>-8.6797030703907908E-3</v>
      </c>
      <c r="AX631" s="1314">
        <v>4.6494999999999997</v>
      </c>
      <c r="AY631" s="1314">
        <f t="shared" si="74"/>
        <v>2.3498469365755754E-3</v>
      </c>
    </row>
    <row r="632" spans="46:51" x14ac:dyDescent="0.75">
      <c r="AT632" s="1326">
        <v>38394</v>
      </c>
      <c r="AU632" s="1314">
        <v>688.51</v>
      </c>
      <c r="AV632" s="1314">
        <f t="shared" si="73"/>
        <v>3.0593959878207236E-3</v>
      </c>
      <c r="AX632" s="1314">
        <v>4.4805000000000001</v>
      </c>
      <c r="AY632" s="1314">
        <f t="shared" si="74"/>
        <v>-3.6347994408000774E-2</v>
      </c>
    </row>
    <row r="633" spans="46:51" x14ac:dyDescent="0.75">
      <c r="AT633" s="1326">
        <v>38387</v>
      </c>
      <c r="AU633" s="1314">
        <v>687.71</v>
      </c>
      <c r="AV633" s="1314">
        <f t="shared" si="73"/>
        <v>-1.1619293837416371E-3</v>
      </c>
      <c r="AX633" s="1314">
        <v>4.4817</v>
      </c>
      <c r="AY633" s="1314">
        <f t="shared" si="74"/>
        <v>2.6782725142280277E-4</v>
      </c>
    </row>
    <row r="634" spans="46:51" x14ac:dyDescent="0.75">
      <c r="AT634" s="1326">
        <v>38380</v>
      </c>
      <c r="AU634" s="1314">
        <v>668.15</v>
      </c>
      <c r="AV634" s="1314">
        <f t="shared" si="73"/>
        <v>-2.8442221285134808E-2</v>
      </c>
      <c r="AX634" s="1314">
        <v>4.6078999999999999</v>
      </c>
      <c r="AY634" s="1314">
        <f t="shared" si="74"/>
        <v>2.8158957538434046E-2</v>
      </c>
    </row>
    <row r="635" spans="46:51" x14ac:dyDescent="0.75">
      <c r="AT635" s="1326">
        <v>38373</v>
      </c>
      <c r="AU635" s="1314">
        <v>666.45</v>
      </c>
      <c r="AV635" s="1314">
        <f t="shared" si="73"/>
        <v>-2.5443388460673977E-3</v>
      </c>
      <c r="AX635" s="1314">
        <v>4.6426999999999996</v>
      </c>
      <c r="AY635" s="1314">
        <f t="shared" si="74"/>
        <v>7.5522472275873437E-3</v>
      </c>
    </row>
    <row r="636" spans="46:51" x14ac:dyDescent="0.75">
      <c r="AT636" s="1326">
        <v>38366</v>
      </c>
      <c r="AU636" s="1314">
        <v>675.43</v>
      </c>
      <c r="AV636" s="1314">
        <f t="shared" si="73"/>
        <v>1.3474379173231157E-2</v>
      </c>
      <c r="AX636" s="1314">
        <v>4.7275999999999998</v>
      </c>
      <c r="AY636" s="1314">
        <f t="shared" si="74"/>
        <v>1.8286772783078855E-2</v>
      </c>
    </row>
    <row r="637" spans="46:51" x14ac:dyDescent="0.75">
      <c r="AT637" s="1326">
        <v>38359</v>
      </c>
      <c r="AU637" s="1314">
        <v>675.09</v>
      </c>
      <c r="AV637" s="1314">
        <f t="shared" si="73"/>
        <v>-5.0338303006961221E-4</v>
      </c>
      <c r="AX637" s="1314">
        <v>4.835</v>
      </c>
      <c r="AY637" s="1314">
        <f t="shared" si="74"/>
        <v>2.2717658008291768E-2</v>
      </c>
    </row>
    <row r="638" spans="46:51" x14ac:dyDescent="0.75">
      <c r="AT638" s="1326">
        <v>38352</v>
      </c>
      <c r="AU638" s="1314">
        <v>693.63</v>
      </c>
      <c r="AV638" s="1314">
        <f t="shared" si="73"/>
        <v>2.7463004932675589E-2</v>
      </c>
      <c r="AX638" s="1314">
        <v>4.8261000000000003</v>
      </c>
      <c r="AY638" s="1314">
        <f t="shared" si="74"/>
        <v>-1.8407445708375774E-3</v>
      </c>
    </row>
    <row r="639" spans="46:51" x14ac:dyDescent="0.75">
      <c r="AT639" s="1326">
        <v>38345</v>
      </c>
      <c r="AU639" s="1314">
        <v>691.75</v>
      </c>
      <c r="AV639" s="1314">
        <f t="shared" si="73"/>
        <v>-2.7103787321770909E-3</v>
      </c>
      <c r="AX639" s="1314">
        <v>4.8442999999999996</v>
      </c>
      <c r="AY639" s="1314">
        <f t="shared" si="74"/>
        <v>3.7711609788440618E-3</v>
      </c>
    </row>
    <row r="640" spans="46:51" x14ac:dyDescent="0.75">
      <c r="AT640" s="1326">
        <v>38338</v>
      </c>
      <c r="AU640" s="1314">
        <v>683.08</v>
      </c>
      <c r="AV640" s="1314">
        <f t="shared" si="73"/>
        <v>-1.2533429707264126E-2</v>
      </c>
      <c r="AX640" s="1314">
        <v>4.8265000000000002</v>
      </c>
      <c r="AY640" s="1314">
        <f t="shared" si="74"/>
        <v>-3.6744214850441496E-3</v>
      </c>
    </row>
    <row r="641" spans="46:51" x14ac:dyDescent="0.75">
      <c r="AT641" s="1326">
        <v>38331</v>
      </c>
      <c r="AU641" s="1314">
        <v>678.32</v>
      </c>
      <c r="AV641" s="1314">
        <f t="shared" si="73"/>
        <v>-6.9684370791122429E-3</v>
      </c>
      <c r="AX641" s="1314">
        <v>4.8175999999999997</v>
      </c>
      <c r="AY641" s="1314">
        <f t="shared" si="74"/>
        <v>-1.8439863254947838E-3</v>
      </c>
    </row>
    <row r="642" spans="46:51" x14ac:dyDescent="0.75">
      <c r="AT642" s="1326">
        <v>38324</v>
      </c>
      <c r="AU642" s="1314">
        <v>680.77</v>
      </c>
      <c r="AV642" s="1314">
        <f t="shared" si="73"/>
        <v>3.6118646066752146E-3</v>
      </c>
      <c r="AX642" s="1314">
        <v>4.9268000000000001</v>
      </c>
      <c r="AY642" s="1314">
        <f t="shared" si="74"/>
        <v>2.26668880770509E-2</v>
      </c>
    </row>
    <row r="643" spans="46:51" x14ac:dyDescent="0.75">
      <c r="AT643" s="1326">
        <v>38317</v>
      </c>
      <c r="AU643" s="1314">
        <v>674.76</v>
      </c>
      <c r="AV643" s="1314">
        <f t="shared" si="73"/>
        <v>-8.8282386121597469E-3</v>
      </c>
      <c r="AX643" s="1314">
        <v>4.8853</v>
      </c>
      <c r="AY643" s="1314">
        <f t="shared" si="74"/>
        <v>-8.4233173662417987E-3</v>
      </c>
    </row>
    <row r="644" spans="46:51" x14ac:dyDescent="0.75">
      <c r="AT644" s="1326">
        <v>38310</v>
      </c>
      <c r="AU644" s="1314">
        <v>666.03</v>
      </c>
      <c r="AV644" s="1314">
        <f t="shared" si="73"/>
        <v>-1.2937933487462236E-2</v>
      </c>
      <c r="AX644" s="1314">
        <v>4.8844000000000003</v>
      </c>
      <c r="AY644" s="1314">
        <f t="shared" si="74"/>
        <v>-1.8422614783118312E-4</v>
      </c>
    </row>
    <row r="645" spans="46:51" x14ac:dyDescent="0.75">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75">
      <c r="AT646" s="1326">
        <v>38296</v>
      </c>
      <c r="AU646" s="1314">
        <v>662.38</v>
      </c>
      <c r="AV646" s="1314">
        <f t="shared" si="75"/>
        <v>-1.6977827906562663E-2</v>
      </c>
      <c r="AX646" s="1314">
        <v>4.8968999999999996</v>
      </c>
      <c r="AY646" s="1314">
        <f t="shared" si="76"/>
        <v>4.0843833602126713E-5</v>
      </c>
    </row>
    <row r="647" spans="46:51" x14ac:dyDescent="0.75">
      <c r="AT647" s="1326">
        <v>38289</v>
      </c>
      <c r="AU647" s="1314">
        <v>642.15</v>
      </c>
      <c r="AV647" s="1314">
        <f t="shared" si="75"/>
        <v>-3.0541381080346656E-2</v>
      </c>
      <c r="AX647" s="1314">
        <v>4.7888999999999999</v>
      </c>
      <c r="AY647" s="1314">
        <f t="shared" si="76"/>
        <v>-2.2054769343870542E-2</v>
      </c>
    </row>
    <row r="648" spans="46:51" x14ac:dyDescent="0.75">
      <c r="AT648" s="1326">
        <v>38282</v>
      </c>
      <c r="AU648" s="1314">
        <v>623.27</v>
      </c>
      <c r="AV648" s="1314">
        <f t="shared" si="75"/>
        <v>-2.9401230242155255E-2</v>
      </c>
      <c r="AX648" s="1314">
        <v>4.7605000000000004</v>
      </c>
      <c r="AY648" s="1314">
        <f t="shared" si="76"/>
        <v>-5.9303806719705017E-3</v>
      </c>
    </row>
    <row r="649" spans="46:51" x14ac:dyDescent="0.75">
      <c r="AT649" s="1326">
        <v>38275</v>
      </c>
      <c r="AU649" s="1314">
        <v>629.01</v>
      </c>
      <c r="AV649" s="1314">
        <f t="shared" si="75"/>
        <v>9.2094918735058789E-3</v>
      </c>
      <c r="AX649" s="1314">
        <v>4.8451000000000004</v>
      </c>
      <c r="AY649" s="1314">
        <f t="shared" si="76"/>
        <v>1.7771242516542381E-2</v>
      </c>
    </row>
    <row r="650" spans="46:51" x14ac:dyDescent="0.75">
      <c r="AT650" s="1326">
        <v>38268</v>
      </c>
      <c r="AU650" s="1314">
        <v>636.47</v>
      </c>
      <c r="AV650" s="1314">
        <f t="shared" si="75"/>
        <v>1.1859906837729188E-2</v>
      </c>
      <c r="AX650" s="1314">
        <v>4.9066999999999998</v>
      </c>
      <c r="AY650" s="1314">
        <f t="shared" si="76"/>
        <v>1.2713875874594834E-2</v>
      </c>
    </row>
    <row r="651" spans="46:51" x14ac:dyDescent="0.75">
      <c r="AT651" s="1326">
        <v>38261</v>
      </c>
      <c r="AU651" s="1314">
        <v>642.27</v>
      </c>
      <c r="AV651" s="1314">
        <f t="shared" si="75"/>
        <v>9.1127625811113708E-3</v>
      </c>
      <c r="AX651" s="1314">
        <v>4.9436</v>
      </c>
      <c r="AY651" s="1314">
        <f t="shared" si="76"/>
        <v>7.5203293455887166E-3</v>
      </c>
    </row>
    <row r="652" spans="46:51" x14ac:dyDescent="0.75">
      <c r="AT652" s="1326">
        <v>38254</v>
      </c>
      <c r="AU652" s="1314">
        <v>629.54</v>
      </c>
      <c r="AV652" s="1314">
        <f t="shared" si="75"/>
        <v>-1.9820324785526366E-2</v>
      </c>
      <c r="AX652" s="1314">
        <v>4.798</v>
      </c>
      <c r="AY652" s="1314">
        <f t="shared" si="76"/>
        <v>-2.9452221053483281E-2</v>
      </c>
    </row>
    <row r="653" spans="46:51" x14ac:dyDescent="0.75">
      <c r="AT653" s="1326">
        <v>38247</v>
      </c>
      <c r="AU653" s="1314">
        <v>639.38</v>
      </c>
      <c r="AV653" s="1314">
        <f t="shared" si="75"/>
        <v>1.5630460336118486E-2</v>
      </c>
      <c r="AX653" s="1314">
        <v>4.9095000000000004</v>
      </c>
      <c r="AY653" s="1314">
        <f t="shared" si="76"/>
        <v>2.3238849520633674E-2</v>
      </c>
    </row>
    <row r="654" spans="46:51" x14ac:dyDescent="0.75">
      <c r="AT654" s="1326">
        <v>38240</v>
      </c>
      <c r="AU654" s="1314">
        <v>636.37</v>
      </c>
      <c r="AV654" s="1314">
        <f t="shared" si="75"/>
        <v>-4.7076855703963071E-3</v>
      </c>
      <c r="AX654" s="1314">
        <v>4.9840999999999998</v>
      </c>
      <c r="AY654" s="1314">
        <f t="shared" si="76"/>
        <v>1.519503004379251E-2</v>
      </c>
    </row>
    <row r="655" spans="46:51" x14ac:dyDescent="0.75">
      <c r="AT655" s="1326">
        <v>38233</v>
      </c>
      <c r="AU655" s="1314">
        <v>629.55999999999995</v>
      </c>
      <c r="AV655" s="1314">
        <f t="shared" si="75"/>
        <v>-1.0701321558213081E-2</v>
      </c>
      <c r="AX655" s="1314">
        <v>5.0578000000000003</v>
      </c>
      <c r="AY655" s="1314">
        <f t="shared" si="76"/>
        <v>1.4787022732288787E-2</v>
      </c>
    </row>
    <row r="656" spans="46:51" x14ac:dyDescent="0.75">
      <c r="AT656" s="1326">
        <v>38226</v>
      </c>
      <c r="AU656" s="1314">
        <v>625.92999999999995</v>
      </c>
      <c r="AV656" s="1314">
        <f t="shared" si="75"/>
        <v>-5.7659317618654234E-3</v>
      </c>
      <c r="AX656" s="1314">
        <v>5.0194999999999999</v>
      </c>
      <c r="AY656" s="1314">
        <f t="shared" si="76"/>
        <v>-7.5724623354028317E-3</v>
      </c>
    </row>
    <row r="657" spans="46:51" x14ac:dyDescent="0.75">
      <c r="AT657" s="1326">
        <v>38219</v>
      </c>
      <c r="AU657" s="1314">
        <v>620.53</v>
      </c>
      <c r="AV657" s="1314">
        <f t="shared" si="75"/>
        <v>-8.6271627817806739E-3</v>
      </c>
      <c r="AX657" s="1314">
        <v>5.0239000000000003</v>
      </c>
      <c r="AY657" s="1314">
        <f t="shared" si="76"/>
        <v>8.7658133280215235E-4</v>
      </c>
    </row>
    <row r="658" spans="46:51" x14ac:dyDescent="0.75">
      <c r="AT658" s="1326">
        <v>38212</v>
      </c>
      <c r="AU658" s="1314">
        <v>599.41</v>
      </c>
      <c r="AV658" s="1314">
        <f t="shared" si="75"/>
        <v>-3.4035421333376316E-2</v>
      </c>
      <c r="AX658" s="1314">
        <v>5.0167999999999999</v>
      </c>
      <c r="AY658" s="1314">
        <f t="shared" si="76"/>
        <v>-1.4132446903800491E-3</v>
      </c>
    </row>
    <row r="659" spans="46:51" x14ac:dyDescent="0.75">
      <c r="AT659" s="1326">
        <v>38205</v>
      </c>
      <c r="AU659" s="1314">
        <v>599.45000000000005</v>
      </c>
      <c r="AV659" s="1314">
        <f t="shared" si="75"/>
        <v>6.6732286748765138E-5</v>
      </c>
      <c r="AX659" s="1314">
        <v>5.0354999999999999</v>
      </c>
      <c r="AY659" s="1314">
        <f t="shared" si="76"/>
        <v>3.7274756817094442E-3</v>
      </c>
    </row>
    <row r="660" spans="46:51" x14ac:dyDescent="0.75">
      <c r="AT660" s="1326">
        <v>38198</v>
      </c>
      <c r="AU660" s="1314">
        <v>622.33000000000004</v>
      </c>
      <c r="AV660" s="1314">
        <f t="shared" si="75"/>
        <v>3.8168320960880797E-2</v>
      </c>
      <c r="AX660" s="1314">
        <v>5.1969000000000003</v>
      </c>
      <c r="AY660" s="1314">
        <f t="shared" si="76"/>
        <v>3.2052427762883612E-2</v>
      </c>
    </row>
    <row r="661" spans="46:51" x14ac:dyDescent="0.75">
      <c r="AT661" s="1326">
        <v>38191</v>
      </c>
      <c r="AU661" s="1314">
        <v>613.47</v>
      </c>
      <c r="AV661" s="1314">
        <f t="shared" si="75"/>
        <v>-1.4236819693731643E-2</v>
      </c>
      <c r="AX661" s="1314">
        <v>5.1658999999999997</v>
      </c>
      <c r="AY661" s="1314">
        <f t="shared" si="76"/>
        <v>-5.9650945756124958E-3</v>
      </c>
    </row>
    <row r="662" spans="46:51" x14ac:dyDescent="0.75">
      <c r="AT662" s="1326">
        <v>38184</v>
      </c>
      <c r="AU662" s="1314">
        <v>623.48</v>
      </c>
      <c r="AV662" s="1314">
        <f t="shared" si="75"/>
        <v>1.6317016317016302E-2</v>
      </c>
      <c r="AX662" s="1314">
        <v>5.1150000000000002</v>
      </c>
      <c r="AY662" s="1314">
        <f t="shared" si="76"/>
        <v>-9.8530749724151656E-3</v>
      </c>
    </row>
    <row r="663" spans="46:51" x14ac:dyDescent="0.75">
      <c r="AT663" s="1326">
        <v>38177</v>
      </c>
      <c r="AU663" s="1314">
        <v>630.04</v>
      </c>
      <c r="AV663" s="1314">
        <f t="shared" si="75"/>
        <v>1.0521588503239792E-2</v>
      </c>
      <c r="AX663" s="1314">
        <v>5.2065000000000001</v>
      </c>
      <c r="AY663" s="1314">
        <f t="shared" si="76"/>
        <v>1.7888563049853354E-2</v>
      </c>
    </row>
    <row r="664" spans="46:51" x14ac:dyDescent="0.75">
      <c r="AT664" s="1326">
        <v>38170</v>
      </c>
      <c r="AU664" s="1314">
        <v>638.83000000000004</v>
      </c>
      <c r="AV664" s="1314">
        <f t="shared" si="75"/>
        <v>1.3951495143165637E-2</v>
      </c>
      <c r="AX664" s="1314">
        <v>5.2054</v>
      </c>
      <c r="AY664" s="1314">
        <f t="shared" si="76"/>
        <v>-2.1127436857775874E-4</v>
      </c>
    </row>
    <row r="665" spans="46:51" x14ac:dyDescent="0.75">
      <c r="AT665" s="1326">
        <v>38163</v>
      </c>
      <c r="AU665" s="1314">
        <v>643.83000000000004</v>
      </c>
      <c r="AV665" s="1314">
        <f t="shared" si="75"/>
        <v>7.826808384077141E-3</v>
      </c>
      <c r="AX665" s="1314">
        <v>5.3346999999999998</v>
      </c>
      <c r="AY665" s="1314">
        <f t="shared" si="76"/>
        <v>2.4839589656894714E-2</v>
      </c>
    </row>
    <row r="666" spans="46:51" x14ac:dyDescent="0.75">
      <c r="AT666" s="1326">
        <v>38156</v>
      </c>
      <c r="AU666" s="1314">
        <v>642.27</v>
      </c>
      <c r="AV666" s="1314">
        <f t="shared" si="75"/>
        <v>-2.4229998602116384E-3</v>
      </c>
      <c r="AX666" s="1314">
        <v>5.3766999999999996</v>
      </c>
      <c r="AY666" s="1314">
        <f t="shared" si="76"/>
        <v>7.872982548221984E-3</v>
      </c>
    </row>
    <row r="667" spans="46:51" x14ac:dyDescent="0.75">
      <c r="AT667" s="1326">
        <v>38149</v>
      </c>
      <c r="AU667" s="1314">
        <v>642.99</v>
      </c>
      <c r="AV667" s="1314">
        <f t="shared" si="75"/>
        <v>1.1210238684665752E-3</v>
      </c>
      <c r="AX667" s="1314">
        <v>5.4741999999999997</v>
      </c>
      <c r="AY667" s="1314">
        <f t="shared" si="76"/>
        <v>1.8133799542470318E-2</v>
      </c>
    </row>
    <row r="668" spans="46:51" x14ac:dyDescent="0.75">
      <c r="AT668" s="1326">
        <v>38142</v>
      </c>
      <c r="AU668" s="1314">
        <v>636.42999999999995</v>
      </c>
      <c r="AV668" s="1314">
        <f t="shared" si="75"/>
        <v>-1.0202335961679123E-2</v>
      </c>
      <c r="AX668" s="1314">
        <v>5.4572000000000003</v>
      </c>
      <c r="AY668" s="1314">
        <f t="shared" si="76"/>
        <v>-3.1054765993203501E-3</v>
      </c>
    </row>
    <row r="669" spans="46:51" x14ac:dyDescent="0.75">
      <c r="AT669" s="1326">
        <v>38135</v>
      </c>
      <c r="AU669" s="1314">
        <v>635.84</v>
      </c>
      <c r="AV669" s="1314">
        <f t="shared" si="75"/>
        <v>-9.2704617946972679E-4</v>
      </c>
      <c r="AX669" s="1314">
        <v>5.3445</v>
      </c>
      <c r="AY669" s="1314">
        <f t="shared" si="76"/>
        <v>-2.0651616213442834E-2</v>
      </c>
    </row>
    <row r="670" spans="46:51" x14ac:dyDescent="0.75">
      <c r="AT670" s="1326">
        <v>38128</v>
      </c>
      <c r="AU670" s="1314">
        <v>618.76</v>
      </c>
      <c r="AV670" s="1314">
        <f t="shared" si="75"/>
        <v>-2.6862103673880283E-2</v>
      </c>
      <c r="AX670" s="1314">
        <v>5.4581999999999997</v>
      </c>
      <c r="AY670" s="1314">
        <f t="shared" si="76"/>
        <v>2.1274207128823965E-2</v>
      </c>
    </row>
    <row r="671" spans="46:51" x14ac:dyDescent="0.75">
      <c r="AT671" s="1326">
        <v>38121</v>
      </c>
      <c r="AU671" s="1314">
        <v>619.54999999999995</v>
      </c>
      <c r="AV671" s="1314">
        <f t="shared" si="75"/>
        <v>1.276747042471982E-3</v>
      </c>
      <c r="AX671" s="1314">
        <v>5.4852999999999996</v>
      </c>
      <c r="AY671" s="1314">
        <f t="shared" si="76"/>
        <v>4.9650067787915253E-3</v>
      </c>
    </row>
    <row r="672" spans="46:51" x14ac:dyDescent="0.75">
      <c r="AT672" s="1326">
        <v>38114</v>
      </c>
      <c r="AU672" s="1314">
        <v>622.20000000000005</v>
      </c>
      <c r="AV672" s="1314">
        <f t="shared" si="75"/>
        <v>4.2772980388993478E-3</v>
      </c>
      <c r="AX672" s="1314">
        <v>5.4660000000000002</v>
      </c>
      <c r="AY672" s="1314">
        <f t="shared" si="76"/>
        <v>-3.5184948863324576E-3</v>
      </c>
    </row>
    <row r="673" spans="46:51" x14ac:dyDescent="0.75">
      <c r="AT673" s="1326">
        <v>38107</v>
      </c>
      <c r="AU673" s="1314">
        <v>627.71</v>
      </c>
      <c r="AV673" s="1314">
        <f t="shared" si="75"/>
        <v>8.855673416907732E-3</v>
      </c>
      <c r="AX673" s="1314">
        <v>5.2843999999999998</v>
      </c>
      <c r="AY673" s="1314">
        <f t="shared" si="76"/>
        <v>-3.3223563849249987E-2</v>
      </c>
    </row>
    <row r="674" spans="46:51" x14ac:dyDescent="0.75">
      <c r="AT674" s="1326">
        <v>38100</v>
      </c>
      <c r="AU674" s="1314">
        <v>647.98</v>
      </c>
      <c r="AV674" s="1314">
        <f t="shared" si="75"/>
        <v>3.2291981966194552E-2</v>
      </c>
      <c r="AX674" s="1314">
        <v>5.2390999999999996</v>
      </c>
      <c r="AY674" s="1314">
        <f t="shared" si="76"/>
        <v>-8.572401786390153E-3</v>
      </c>
    </row>
    <row r="675" spans="46:51" x14ac:dyDescent="0.75">
      <c r="AT675" s="1326">
        <v>38093</v>
      </c>
      <c r="AU675" s="1314">
        <v>643.97</v>
      </c>
      <c r="AV675" s="1314">
        <f t="shared" si="75"/>
        <v>-6.1884626068705682E-3</v>
      </c>
      <c r="AX675" s="1314">
        <v>5.1687000000000003</v>
      </c>
      <c r="AY675" s="1314">
        <f t="shared" si="76"/>
        <v>-1.343742245805565E-2</v>
      </c>
    </row>
    <row r="676" spans="46:51" x14ac:dyDescent="0.75">
      <c r="AT676" s="1326">
        <v>38086</v>
      </c>
      <c r="AU676" s="1314">
        <v>648.88</v>
      </c>
      <c r="AV676" s="1314">
        <f t="shared" si="75"/>
        <v>7.6245787847259465E-3</v>
      </c>
      <c r="AX676" s="1314">
        <v>5.0277000000000003</v>
      </c>
      <c r="AY676" s="1314">
        <f t="shared" si="76"/>
        <v>-2.7279586743281677E-2</v>
      </c>
    </row>
    <row r="677" spans="46:51" x14ac:dyDescent="0.75">
      <c r="AT677" s="1326">
        <v>38079</v>
      </c>
      <c r="AU677" s="1314">
        <v>651.08000000000004</v>
      </c>
      <c r="AV677" s="1314">
        <f t="shared" si="75"/>
        <v>3.3904574035261456E-3</v>
      </c>
      <c r="AX677" s="1314">
        <v>4.9776999999999996</v>
      </c>
      <c r="AY677" s="1314">
        <f t="shared" si="76"/>
        <v>-9.9449052250533462E-3</v>
      </c>
    </row>
    <row r="678" spans="46:51" x14ac:dyDescent="0.75">
      <c r="AT678" s="1326">
        <v>38072</v>
      </c>
      <c r="AU678" s="1314">
        <v>630.36</v>
      </c>
      <c r="AV678" s="1314">
        <f t="shared" si="75"/>
        <v>-3.1824046200159772E-2</v>
      </c>
      <c r="AX678" s="1314">
        <v>4.7610000000000001</v>
      </c>
      <c r="AY678" s="1314">
        <f t="shared" si="76"/>
        <v>-4.3534162364143973E-2</v>
      </c>
    </row>
    <row r="679" spans="46:51" x14ac:dyDescent="0.75">
      <c r="AT679" s="1326">
        <v>38065</v>
      </c>
      <c r="AU679" s="1314">
        <v>631.12</v>
      </c>
      <c r="AV679" s="1314">
        <f t="shared" si="75"/>
        <v>1.2056602576305459E-3</v>
      </c>
      <c r="AX679" s="1314">
        <v>4.7042000000000002</v>
      </c>
      <c r="AY679" s="1314">
        <f t="shared" si="76"/>
        <v>-1.1930266750682622E-2</v>
      </c>
    </row>
    <row r="680" spans="46:51" x14ac:dyDescent="0.75">
      <c r="AT680" s="1326">
        <v>38058</v>
      </c>
      <c r="AU680" s="1314">
        <v>638.15</v>
      </c>
      <c r="AV680" s="1314">
        <f t="shared" si="75"/>
        <v>1.1138927620737692E-2</v>
      </c>
      <c r="AX680" s="1314">
        <v>4.7169999999999996</v>
      </c>
      <c r="AY680" s="1314">
        <f t="shared" si="76"/>
        <v>2.7209727477572124E-3</v>
      </c>
    </row>
    <row r="681" spans="46:51" x14ac:dyDescent="0.75">
      <c r="AT681" s="1326">
        <v>38051</v>
      </c>
      <c r="AU681" s="1314">
        <v>658.38</v>
      </c>
      <c r="AV681" s="1314">
        <f t="shared" si="75"/>
        <v>3.1701010734153441E-2</v>
      </c>
      <c r="AX681" s="1314">
        <v>4.7628000000000004</v>
      </c>
      <c r="AY681" s="1314">
        <f t="shared" si="76"/>
        <v>9.7095611617555085E-3</v>
      </c>
    </row>
    <row r="682" spans="46:51" x14ac:dyDescent="0.75">
      <c r="AT682" s="1326">
        <v>38044</v>
      </c>
      <c r="AU682" s="1314">
        <v>650.24</v>
      </c>
      <c r="AV682" s="1314">
        <f t="shared" si="75"/>
        <v>-1.2363680549226869E-2</v>
      </c>
      <c r="AX682" s="1314">
        <v>4.8373999999999997</v>
      </c>
      <c r="AY682" s="1314">
        <f t="shared" si="76"/>
        <v>1.5663055345594888E-2</v>
      </c>
    </row>
    <row r="683" spans="46:51" x14ac:dyDescent="0.75">
      <c r="AT683" s="1326">
        <v>38037</v>
      </c>
      <c r="AU683" s="1314">
        <v>648.65</v>
      </c>
      <c r="AV683" s="1314">
        <f t="shared" si="75"/>
        <v>-2.4452509842520175E-3</v>
      </c>
      <c r="AX683" s="1314">
        <v>4.9524999999999997</v>
      </c>
      <c r="AY683" s="1314">
        <f t="shared" si="76"/>
        <v>2.3793773514697976E-2</v>
      </c>
    </row>
    <row r="684" spans="46:51" x14ac:dyDescent="0.75">
      <c r="AT684" s="1326">
        <v>38030</v>
      </c>
      <c r="AU684" s="1314">
        <v>650.57000000000005</v>
      </c>
      <c r="AV684" s="1314">
        <f t="shared" si="75"/>
        <v>2.9599938333462928E-3</v>
      </c>
      <c r="AX684" s="1314">
        <v>4.9165000000000001</v>
      </c>
      <c r="AY684" s="1314">
        <f t="shared" si="76"/>
        <v>-7.2690560323068329E-3</v>
      </c>
    </row>
    <row r="685" spans="46:51" x14ac:dyDescent="0.75">
      <c r="AT685" s="1326">
        <v>38023</v>
      </c>
      <c r="AU685" s="1314">
        <v>648.46</v>
      </c>
      <c r="AV685" s="1314">
        <f t="shared" si="75"/>
        <v>-3.2433097130209099E-3</v>
      </c>
      <c r="AX685" s="1314">
        <v>4.9165999999999999</v>
      </c>
      <c r="AY685" s="1314">
        <f t="shared" si="76"/>
        <v>2.0339672531224842E-5</v>
      </c>
    </row>
    <row r="686" spans="46:51" x14ac:dyDescent="0.75">
      <c r="AT686" s="1326">
        <v>38016</v>
      </c>
      <c r="AU686" s="1314">
        <v>642.61</v>
      </c>
      <c r="AV686" s="1314">
        <f t="shared" si="75"/>
        <v>-9.0213737161891593E-3</v>
      </c>
      <c r="AX686" s="1314">
        <v>4.9610000000000003</v>
      </c>
      <c r="AY686" s="1314">
        <f t="shared" si="76"/>
        <v>9.0306309238092266E-3</v>
      </c>
    </row>
    <row r="687" spans="46:51" x14ac:dyDescent="0.75">
      <c r="AT687" s="1326">
        <v>38009</v>
      </c>
      <c r="AU687" s="1314">
        <v>649.72</v>
      </c>
      <c r="AV687" s="1314">
        <f t="shared" si="75"/>
        <v>1.1064253590824939E-2</v>
      </c>
      <c r="AX687" s="1314">
        <v>4.9428999999999998</v>
      </c>
      <c r="AY687" s="1314">
        <f t="shared" si="76"/>
        <v>-3.6484579721831178E-3</v>
      </c>
    </row>
    <row r="688" spans="46:51" x14ac:dyDescent="0.75">
      <c r="AT688" s="1326">
        <v>38002</v>
      </c>
      <c r="AU688" s="1314">
        <v>648.08000000000004</v>
      </c>
      <c r="AV688" s="1314">
        <f t="shared" si="75"/>
        <v>-2.5241642553715236E-3</v>
      </c>
      <c r="AX688" s="1314">
        <v>4.8918999999999997</v>
      </c>
      <c r="AY688" s="1314">
        <f t="shared" si="76"/>
        <v>-1.0317829614194128E-2</v>
      </c>
    </row>
    <row r="689" spans="46:51" x14ac:dyDescent="0.75">
      <c r="AT689" s="1326">
        <v>37995</v>
      </c>
      <c r="AU689" s="1314">
        <v>637.41</v>
      </c>
      <c r="AV689" s="1314">
        <f t="shared" si="75"/>
        <v>-1.646401678805097E-2</v>
      </c>
      <c r="AX689" s="1314">
        <v>4.9592000000000001</v>
      </c>
      <c r="AY689" s="1314">
        <f t="shared" si="76"/>
        <v>1.3757435761156272E-2</v>
      </c>
    </row>
    <row r="690" spans="46:51" x14ac:dyDescent="0.75">
      <c r="AT690" s="1326">
        <v>37988</v>
      </c>
      <c r="AU690" s="1314">
        <v>628.88</v>
      </c>
      <c r="AV690" s="1314">
        <f t="shared" si="75"/>
        <v>-1.3382281420122015E-2</v>
      </c>
      <c r="AX690" s="1314">
        <v>5.1698000000000004</v>
      </c>
      <c r="AY690" s="1314">
        <f t="shared" si="76"/>
        <v>4.2466526859170906E-2</v>
      </c>
    </row>
    <row r="691" spans="46:51" x14ac:dyDescent="0.75">
      <c r="AT691" s="1326">
        <v>37981</v>
      </c>
      <c r="AU691" s="1314">
        <v>621.79</v>
      </c>
      <c r="AV691" s="1314">
        <f t="shared" si="75"/>
        <v>-1.127401094008401E-2</v>
      </c>
      <c r="AX691" s="1314">
        <v>4.9694000000000003</v>
      </c>
      <c r="AY691" s="1314">
        <f t="shared" si="76"/>
        <v>-3.8763588533405571E-2</v>
      </c>
    </row>
    <row r="692" spans="46:51" x14ac:dyDescent="0.75">
      <c r="AT692" s="1326">
        <v>37974</v>
      </c>
      <c r="AU692" s="1314">
        <v>617.27</v>
      </c>
      <c r="AV692" s="1314">
        <f t="shared" si="75"/>
        <v>-7.2693353061322663E-3</v>
      </c>
      <c r="AX692" s="1314">
        <v>4.9645000000000001</v>
      </c>
      <c r="AY692" s="1314">
        <f t="shared" si="76"/>
        <v>-9.8603453133177567E-4</v>
      </c>
    </row>
    <row r="693" spans="46:51" x14ac:dyDescent="0.75">
      <c r="AT693" s="1326">
        <v>37967</v>
      </c>
      <c r="AU693" s="1314">
        <v>610.33000000000004</v>
      </c>
      <c r="AV693" s="1314">
        <f t="shared" si="75"/>
        <v>-1.1243054093022406E-2</v>
      </c>
      <c r="AX693" s="1314">
        <v>5.0903999999999998</v>
      </c>
      <c r="AY693" s="1314">
        <f t="shared" si="76"/>
        <v>2.536005640044308E-2</v>
      </c>
    </row>
    <row r="694" spans="46:51" x14ac:dyDescent="0.75">
      <c r="AT694" s="1326">
        <v>37960</v>
      </c>
      <c r="AU694" s="1314">
        <v>603.71</v>
      </c>
      <c r="AV694" s="1314">
        <f t="shared" si="75"/>
        <v>-1.084659118837351E-2</v>
      </c>
      <c r="AX694" s="1314">
        <v>5.0616000000000003</v>
      </c>
      <c r="AY694" s="1314">
        <f t="shared" si="76"/>
        <v>-5.6577086280055582E-3</v>
      </c>
    </row>
    <row r="695" spans="46:51" x14ac:dyDescent="0.75">
      <c r="AT695" s="1326">
        <v>37953</v>
      </c>
      <c r="AU695" s="1314">
        <v>603.54</v>
      </c>
      <c r="AV695" s="1314">
        <f t="shared" si="75"/>
        <v>-2.8159215517396227E-4</v>
      </c>
      <c r="AX695" s="1314">
        <v>5.1311</v>
      </c>
      <c r="AY695" s="1314">
        <f t="shared" si="76"/>
        <v>1.3730836099257087E-2</v>
      </c>
    </row>
    <row r="696" spans="46:51" x14ac:dyDescent="0.75">
      <c r="AT696" s="1326">
        <v>37946</v>
      </c>
      <c r="AU696" s="1314">
        <v>589.15</v>
      </c>
      <c r="AV696" s="1314">
        <f t="shared" si="75"/>
        <v>-2.3842661629717977E-2</v>
      </c>
      <c r="AX696" s="1314">
        <v>5.0145999999999997</v>
      </c>
      <c r="AY696" s="1314">
        <f t="shared" si="76"/>
        <v>-2.2704683206330078E-2</v>
      </c>
    </row>
    <row r="697" spans="46:51" x14ac:dyDescent="0.75">
      <c r="AT697" s="1326">
        <v>37939</v>
      </c>
      <c r="AU697" s="1314">
        <v>597.64</v>
      </c>
      <c r="AV697" s="1314">
        <f t="shared" si="75"/>
        <v>1.4410591530170601E-2</v>
      </c>
      <c r="AX697" s="1314">
        <v>5.0505000000000004</v>
      </c>
      <c r="AY697" s="1314">
        <f t="shared" si="76"/>
        <v>7.1590954413115124E-3</v>
      </c>
    </row>
    <row r="698" spans="46:51" x14ac:dyDescent="0.75">
      <c r="AT698" s="1326">
        <v>37932</v>
      </c>
      <c r="AU698" s="1314">
        <v>599.78</v>
      </c>
      <c r="AV698" s="1314">
        <f t="shared" si="75"/>
        <v>3.5807509537513996E-3</v>
      </c>
      <c r="AX698" s="1314">
        <v>5.2529000000000003</v>
      </c>
      <c r="AY698" s="1314">
        <f t="shared" si="76"/>
        <v>4.0075240075240055E-2</v>
      </c>
    </row>
    <row r="699" spans="46:51" x14ac:dyDescent="0.75">
      <c r="AT699" s="1326">
        <v>37925</v>
      </c>
      <c r="AU699" s="1314">
        <v>596.28</v>
      </c>
      <c r="AV699" s="1314">
        <f t="shared" si="75"/>
        <v>-5.8354730067691494E-3</v>
      </c>
      <c r="AX699" s="1314">
        <v>5.1314000000000002</v>
      </c>
      <c r="AY699" s="1314">
        <f t="shared" si="76"/>
        <v>-2.3130080526947049E-2</v>
      </c>
    </row>
    <row r="700" spans="46:51" x14ac:dyDescent="0.75">
      <c r="AT700" s="1326">
        <v>37918</v>
      </c>
      <c r="AU700" s="1314">
        <v>582.4</v>
      </c>
      <c r="AV700" s="1314">
        <f t="shared" si="75"/>
        <v>-2.3277654793050238E-2</v>
      </c>
      <c r="AX700" s="1314">
        <v>5.1189999999999998</v>
      </c>
      <c r="AY700" s="1314">
        <f t="shared" si="76"/>
        <v>-2.4164945239116831E-3</v>
      </c>
    </row>
    <row r="701" spans="46:51" x14ac:dyDescent="0.75">
      <c r="AT701" s="1326">
        <v>37911</v>
      </c>
      <c r="AU701" s="1314">
        <v>588.71</v>
      </c>
      <c r="AV701" s="1314">
        <f t="shared" si="75"/>
        <v>1.0834478021978124E-2</v>
      </c>
      <c r="AX701" s="1314">
        <v>5.2488000000000001</v>
      </c>
      <c r="AY701" s="1314">
        <f t="shared" si="76"/>
        <v>2.5356514944325136E-2</v>
      </c>
    </row>
    <row r="702" spans="46:51" x14ac:dyDescent="0.75">
      <c r="AT702" s="1326">
        <v>37904</v>
      </c>
      <c r="AU702" s="1314">
        <v>588.16999999999996</v>
      </c>
      <c r="AV702" s="1314">
        <f t="shared" si="75"/>
        <v>-9.1725977136464015E-4</v>
      </c>
      <c r="AX702" s="1314">
        <v>5.1798999999999999</v>
      </c>
      <c r="AY702" s="1314">
        <f t="shared" si="76"/>
        <v>-1.3126809937509561E-2</v>
      </c>
    </row>
    <row r="703" spans="46:51" x14ac:dyDescent="0.75">
      <c r="AT703" s="1326">
        <v>37897</v>
      </c>
      <c r="AU703" s="1314">
        <v>582.91999999999996</v>
      </c>
      <c r="AV703" s="1314">
        <f t="shared" si="75"/>
        <v>-8.9259907849771336E-3</v>
      </c>
      <c r="AX703" s="1314">
        <v>5.0955000000000004</v>
      </c>
      <c r="AY703" s="1314">
        <f t="shared" si="76"/>
        <v>-1.6293750844610821E-2</v>
      </c>
    </row>
    <row r="704" spans="46:51" x14ac:dyDescent="0.75">
      <c r="AT704" s="1326">
        <v>37890</v>
      </c>
      <c r="AU704" s="1314">
        <v>562.82000000000005</v>
      </c>
      <c r="AV704" s="1314">
        <f t="shared" si="75"/>
        <v>-3.4481575516365728E-2</v>
      </c>
      <c r="AX704" s="1314">
        <v>4.9340000000000002</v>
      </c>
      <c r="AY704" s="1314">
        <f t="shared" si="76"/>
        <v>-3.1694632518889251E-2</v>
      </c>
    </row>
    <row r="705" spans="46:51" x14ac:dyDescent="0.75">
      <c r="AT705" s="1326">
        <v>37883</v>
      </c>
      <c r="AU705" s="1314">
        <v>586.65</v>
      </c>
      <c r="AV705" s="1314">
        <f t="shared" si="75"/>
        <v>4.2340357485519217E-2</v>
      </c>
      <c r="AX705" s="1314">
        <v>5.0678999999999998</v>
      </c>
      <c r="AY705" s="1314">
        <f t="shared" si="76"/>
        <v>2.7138224564248008E-2</v>
      </c>
    </row>
    <row r="706" spans="46:51" x14ac:dyDescent="0.75">
      <c r="AT706" s="1326">
        <v>37876</v>
      </c>
      <c r="AU706" s="1314">
        <v>576.58000000000004</v>
      </c>
      <c r="AV706" s="1314">
        <f t="shared" si="75"/>
        <v>-1.716526037671514E-2</v>
      </c>
      <c r="AX706" s="1314">
        <v>5.1593999999999998</v>
      </c>
      <c r="AY706" s="1314">
        <f t="shared" si="76"/>
        <v>1.8054815604096355E-2</v>
      </c>
    </row>
    <row r="707" spans="46:51" x14ac:dyDescent="0.75">
      <c r="AT707" s="1326">
        <v>37869</v>
      </c>
      <c r="AU707" s="1314">
        <v>578.15</v>
      </c>
      <c r="AV707" s="1314">
        <f t="shared" si="75"/>
        <v>2.722952582468931E-3</v>
      </c>
      <c r="AX707" s="1314">
        <v>5.1878000000000002</v>
      </c>
      <c r="AY707" s="1314">
        <f t="shared" si="76"/>
        <v>5.5045160289957026E-3</v>
      </c>
    </row>
    <row r="708" spans="46:51" x14ac:dyDescent="0.75">
      <c r="AT708" s="1326">
        <v>37862</v>
      </c>
      <c r="AU708" s="1314">
        <v>570.02</v>
      </c>
      <c r="AV708" s="1314">
        <f t="shared" si="75"/>
        <v>-1.4062094612124874E-2</v>
      </c>
      <c r="AX708" s="1314">
        <v>5.2228000000000003</v>
      </c>
      <c r="AY708" s="1314">
        <f t="shared" si="76"/>
        <v>6.7465977871159532E-3</v>
      </c>
    </row>
    <row r="709" spans="46:51" x14ac:dyDescent="0.75">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75">
      <c r="AT710" s="1326">
        <v>37848</v>
      </c>
      <c r="AU710" s="1314">
        <v>557.57000000000005</v>
      </c>
      <c r="AV710" s="1314">
        <f t="shared" si="77"/>
        <v>-5.7418998198967772E-3</v>
      </c>
      <c r="AX710" s="1314">
        <v>5.3968999999999996</v>
      </c>
      <c r="AY710" s="1314">
        <f t="shared" si="78"/>
        <v>2.639736787052354E-2</v>
      </c>
    </row>
    <row r="711" spans="46:51" x14ac:dyDescent="0.75">
      <c r="AT711" s="1326">
        <v>37841</v>
      </c>
      <c r="AU711" s="1314">
        <v>548.86</v>
      </c>
      <c r="AV711" s="1314">
        <f t="shared" si="77"/>
        <v>-1.5621356959664321E-2</v>
      </c>
      <c r="AX711" s="1314">
        <v>5.2305000000000001</v>
      </c>
      <c r="AY711" s="1314">
        <f t="shared" si="78"/>
        <v>-3.0832514962293067E-2</v>
      </c>
    </row>
    <row r="712" spans="46:51" x14ac:dyDescent="0.75">
      <c r="AT712" s="1326">
        <v>37834</v>
      </c>
      <c r="AU712" s="1314">
        <v>552.48</v>
      </c>
      <c r="AV712" s="1314">
        <f t="shared" si="77"/>
        <v>6.5954888313959929E-3</v>
      </c>
      <c r="AX712" s="1314">
        <v>5.3140000000000001</v>
      </c>
      <c r="AY712" s="1314">
        <f t="shared" si="78"/>
        <v>1.5964056973520678E-2</v>
      </c>
    </row>
    <row r="713" spans="46:51" x14ac:dyDescent="0.75">
      <c r="AT713" s="1326">
        <v>37827</v>
      </c>
      <c r="AU713" s="1314">
        <v>561.36</v>
      </c>
      <c r="AV713" s="1314">
        <f t="shared" si="77"/>
        <v>1.6072980017376184E-2</v>
      </c>
      <c r="AX713" s="1314">
        <v>5.1162999999999998</v>
      </c>
      <c r="AY713" s="1314">
        <f t="shared" si="78"/>
        <v>-3.7203613097478397E-2</v>
      </c>
    </row>
    <row r="714" spans="46:51" x14ac:dyDescent="0.75">
      <c r="AT714" s="1326">
        <v>37820</v>
      </c>
      <c r="AU714" s="1314">
        <v>558.28</v>
      </c>
      <c r="AV714" s="1314">
        <f t="shared" si="77"/>
        <v>-5.4866752173294156E-3</v>
      </c>
      <c r="AX714" s="1314">
        <v>4.9325999999999999</v>
      </c>
      <c r="AY714" s="1314">
        <f t="shared" si="78"/>
        <v>-3.5904853116509976E-2</v>
      </c>
    </row>
    <row r="715" spans="46:51" x14ac:dyDescent="0.75">
      <c r="AT715" s="1326">
        <v>37813</v>
      </c>
      <c r="AU715" s="1314">
        <v>562</v>
      </c>
      <c r="AV715" s="1314">
        <f t="shared" si="77"/>
        <v>6.6633230636956855E-3</v>
      </c>
      <c r="AX715" s="1314">
        <v>4.6818</v>
      </c>
      <c r="AY715" s="1314">
        <f t="shared" si="78"/>
        <v>-5.0845395937233896E-2</v>
      </c>
    </row>
    <row r="716" spans="46:51" x14ac:dyDescent="0.75">
      <c r="AT716" s="1326">
        <v>37806</v>
      </c>
      <c r="AU716" s="1314">
        <v>553.6</v>
      </c>
      <c r="AV716" s="1314">
        <f t="shared" si="77"/>
        <v>-1.494661921708181E-2</v>
      </c>
      <c r="AX716" s="1314">
        <v>4.6837999999999997</v>
      </c>
      <c r="AY716" s="1314">
        <f t="shared" si="78"/>
        <v>4.2718612499461316E-4</v>
      </c>
    </row>
    <row r="717" spans="46:51" x14ac:dyDescent="0.75">
      <c r="AT717" s="1326">
        <v>37799</v>
      </c>
      <c r="AU717" s="1314">
        <v>547.75</v>
      </c>
      <c r="AV717" s="1314">
        <f t="shared" si="77"/>
        <v>-1.0567196531791948E-2</v>
      </c>
      <c r="AX717" s="1314">
        <v>4.5823999999999998</v>
      </c>
      <c r="AY717" s="1314">
        <f t="shared" si="78"/>
        <v>-2.1649088347068607E-2</v>
      </c>
    </row>
    <row r="718" spans="46:51" x14ac:dyDescent="0.75">
      <c r="AT718" s="1326">
        <v>37792</v>
      </c>
      <c r="AU718" s="1314">
        <v>557.22</v>
      </c>
      <c r="AV718" s="1314">
        <f t="shared" si="77"/>
        <v>1.7288909173893249E-2</v>
      </c>
      <c r="AX718" s="1314">
        <v>4.4320000000000004</v>
      </c>
      <c r="AY718" s="1314">
        <f t="shared" si="78"/>
        <v>-3.2821229050279205E-2</v>
      </c>
    </row>
    <row r="719" spans="46:51" x14ac:dyDescent="0.75">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defaultColWidth="11" defaultRowHeight="16" x14ac:dyDescent="0.8"/>
  <cols>
    <col min="1" max="1" width="47.6640625" bestFit="1" customWidth="1"/>
    <col min="2"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8">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8">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8">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8">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8">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8">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8">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8">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8">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8">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8">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8">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8">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8">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8">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8">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8">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6.75" thickBot="1" x14ac:dyDescent="0.9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6.75" thickTop="1" x14ac:dyDescent="0.8">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6.75" thickBot="1" x14ac:dyDescent="0.9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7.5" thickTop="1" thickBot="1" x14ac:dyDescent="0.9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7.5" thickTop="1" thickBot="1" x14ac:dyDescent="0.9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6.75" thickTop="1" x14ac:dyDescent="0.8">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6.75" thickBot="1" x14ac:dyDescent="0.9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7.5" thickTop="1" thickBot="1" x14ac:dyDescent="0.9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8">
      <c r="B31" s="5"/>
      <c r="C31" s="5"/>
      <c r="D31" s="5"/>
      <c r="E31" s="5"/>
      <c r="F31" s="5"/>
      <c r="G31" s="5"/>
      <c r="AM31" s="15"/>
    </row>
    <row r="32" spans="1:41" x14ac:dyDescent="0.8">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8">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8">
      <c r="G36" s="5"/>
    </row>
  </sheetData>
  <mergeCells count="3">
    <mergeCell ref="B1:G2"/>
    <mergeCell ref="H1:M2"/>
    <mergeCell ref="N1:AO2"/>
  </mergeCells>
  <hyperlinks>
    <hyperlink ref="A1" location="'Cover Page '!A1" display="Back to cover page"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defaultColWidth="11" defaultRowHeight="16" x14ac:dyDescent="0.8"/>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19.25" thickBot="1" x14ac:dyDescent="1.05">
      <c r="A5" s="515" t="s">
        <v>77</v>
      </c>
      <c r="AO5" s="24"/>
    </row>
    <row r="6" spans="1:41" s="7" customFormat="1" x14ac:dyDescent="0.8">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8">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8">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8">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8">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8">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8">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8">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8">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8">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8">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8">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8">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8">
      <c r="A19" s="219" t="s">
        <v>72</v>
      </c>
      <c r="B19" s="11"/>
      <c r="C19" s="11"/>
      <c r="D19" s="11"/>
      <c r="E19" s="11"/>
      <c r="F19" s="11"/>
      <c r="G19" s="985"/>
      <c r="H19" s="952"/>
      <c r="I19" s="952"/>
      <c r="J19" s="952"/>
      <c r="K19" s="952"/>
      <c r="L19" s="952"/>
      <c r="M19" s="194"/>
      <c r="AO19" s="172"/>
    </row>
    <row r="20" spans="1:16379" s="7" customFormat="1" x14ac:dyDescent="0.8">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8">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8">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8">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8">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8">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8">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6.75" thickBot="1" x14ac:dyDescent="0.9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8">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19.25" thickBot="1" x14ac:dyDescent="1.05">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8">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8">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8">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8">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8">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6.75" thickBot="1" x14ac:dyDescent="0.9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8">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8">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19.25" thickBot="1" x14ac:dyDescent="1.05">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8">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8">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8">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8">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8">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8">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8">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8">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8">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8">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8">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8">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6.75" thickBot="1" x14ac:dyDescent="0.9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6.75" thickBot="1" x14ac:dyDescent="0.9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8">
      <c r="A53" s="3" t="s">
        <v>95</v>
      </c>
      <c r="B53" s="5"/>
      <c r="C53" s="5"/>
      <c r="D53" s="5"/>
      <c r="E53" s="5"/>
      <c r="F53" s="5"/>
      <c r="G53" s="5"/>
      <c r="I53" s="5"/>
      <c r="J53" s="5"/>
      <c r="K53" s="5"/>
      <c r="L53" s="5"/>
      <c r="M53" s="5"/>
    </row>
    <row r="54" spans="1:41" x14ac:dyDescent="0.8">
      <c r="A54" s="1" t="s">
        <v>96</v>
      </c>
      <c r="B54" s="5">
        <v>1045</v>
      </c>
      <c r="C54" s="5">
        <v>1129</v>
      </c>
      <c r="D54" s="5">
        <v>897</v>
      </c>
      <c r="E54" s="5">
        <v>801</v>
      </c>
      <c r="F54" s="5">
        <v>2172</v>
      </c>
      <c r="G54" s="5">
        <v>1992</v>
      </c>
    </row>
    <row r="55" spans="1:41" x14ac:dyDescent="0.8">
      <c r="A55" s="1" t="s">
        <v>97</v>
      </c>
      <c r="B55" s="5">
        <v>14238</v>
      </c>
      <c r="C55" s="5">
        <v>11329</v>
      </c>
      <c r="D55" s="5">
        <v>126</v>
      </c>
      <c r="E55" s="5">
        <v>4760</v>
      </c>
      <c r="F55" s="5">
        <v>1416</v>
      </c>
      <c r="G55" s="5">
        <v>5669</v>
      </c>
    </row>
    <row r="56" spans="1:41" x14ac:dyDescent="0.8">
      <c r="A56" s="3" t="s">
        <v>98</v>
      </c>
      <c r="B56" s="5"/>
      <c r="C56" s="5"/>
      <c r="D56" s="5"/>
      <c r="E56" s="5"/>
      <c r="F56" s="5"/>
      <c r="G56" s="5"/>
    </row>
    <row r="57" spans="1:41" x14ac:dyDescent="0.8">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defaultColWidth="8.83203125" defaultRowHeight="16" x14ac:dyDescent="0.8"/>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8.5" x14ac:dyDescent="0.9">
      <c r="A1" s="1195" t="s">
        <v>533</v>
      </c>
      <c r="B1" s="1668" t="s">
        <v>445</v>
      </c>
      <c r="C1" s="1668"/>
      <c r="D1" s="1668"/>
      <c r="E1" s="1668"/>
      <c r="F1" s="1668"/>
      <c r="G1" s="1653"/>
      <c r="H1" s="1664"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68"/>
      <c r="C2" s="1668"/>
      <c r="D2" s="1668"/>
      <c r="E2" s="1668"/>
      <c r="F2" s="1668"/>
      <c r="G2" s="1653"/>
      <c r="H2" s="1664"/>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8">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8">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8">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8">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8">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8">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8">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8">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8">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8">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8">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8">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8">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8">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8">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8">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8">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8">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8">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8">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8">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8">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8">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8">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8">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8">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6.75" thickBot="1" x14ac:dyDescent="0.9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6.75" thickTop="1" x14ac:dyDescent="0.8">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8">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8">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6.75" thickBot="1" x14ac:dyDescent="0.9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6.75" thickTop="1" x14ac:dyDescent="0.8">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8">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8">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8">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8">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6.75" thickBot="1" x14ac:dyDescent="0.9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6.75" thickTop="1" x14ac:dyDescent="0.8">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8">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8">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6.75" thickBot="1" x14ac:dyDescent="0.9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6.75" thickTop="1" x14ac:dyDescent="0.8">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8">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8">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8">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6.75" thickBot="1" x14ac:dyDescent="0.9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7.5" thickTop="1" thickBot="1" x14ac:dyDescent="0.9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8">
      <c r="I52" s="135"/>
      <c r="J52" s="132"/>
    </row>
    <row r="53" spans="1:41" x14ac:dyDescent="0.8">
      <c r="D53" s="136"/>
      <c r="J53" s="132"/>
    </row>
    <row r="54" spans="1:41" x14ac:dyDescent="0.8">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P53"/>
  <sheetViews>
    <sheetView showGridLines="0" zoomScale="70" zoomScaleNormal="70" zoomScalePageLayoutView="70" workbookViewId="0">
      <selection activeCell="B58" sqref="B58"/>
    </sheetView>
  </sheetViews>
  <sheetFormatPr defaultColWidth="8.83203125" defaultRowHeight="16" x14ac:dyDescent="0.8"/>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8">
      <c r="A4" s="20" t="s">
        <v>654</v>
      </c>
      <c r="B4" s="171">
        <f>IF('Income Taxes'!AU23="",'Unlevered Cost of Capital '!B10,'Income Taxes'!AU23)</f>
        <v>6.4537537707466577E-2</v>
      </c>
    </row>
    <row r="5" spans="1:42" ht="16.75" thickBot="1" x14ac:dyDescent="0.95">
      <c r="A5" s="23" t="s">
        <v>655</v>
      </c>
      <c r="B5" s="247">
        <f>'Costs of Debt'!B9</f>
        <v>5.8782000000000001E-2</v>
      </c>
    </row>
    <row r="6" spans="1:42" ht="16.75" thickBot="1" x14ac:dyDescent="0.95"/>
    <row r="7" spans="1:42" x14ac:dyDescent="0.8">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8">
      <c r="A8" s="22" t="s">
        <v>656</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8">
      <c r="A9" s="22" t="s">
        <v>657</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8">
      <c r="A10" s="22" t="s">
        <v>658</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8">
      <c r="A11" s="22" t="s">
        <v>659</v>
      </c>
      <c r="B11" s="551">
        <f>SUM(I10:AP10)</f>
        <v>142784.11944049312</v>
      </c>
      <c r="H11" s="1329"/>
    </row>
    <row r="12" spans="1:42" x14ac:dyDescent="0.8">
      <c r="A12" s="22" t="s">
        <v>660</v>
      </c>
      <c r="B12" s="243">
        <f>(AP7-AO7)/AO7</f>
        <v>-2.5169844569557748E-2</v>
      </c>
      <c r="H12" s="15"/>
    </row>
    <row r="13" spans="1:42" x14ac:dyDescent="0.8">
      <c r="A13" s="22" t="s">
        <v>661</v>
      </c>
      <c r="B13" s="1389">
        <f>((1+B12)*AP7)/(B4-B12)</f>
        <v>121691.46198714737</v>
      </c>
    </row>
    <row r="14" spans="1:42" x14ac:dyDescent="0.8">
      <c r="A14" s="22" t="s">
        <v>657</v>
      </c>
      <c r="B14" s="172">
        <f>1/(1+B4)^AP8</f>
        <v>0.11926875217882636</v>
      </c>
    </row>
    <row r="15" spans="1:42" x14ac:dyDescent="0.8">
      <c r="A15" s="22" t="s">
        <v>662</v>
      </c>
      <c r="B15" s="551">
        <f>B14*B13</f>
        <v>14513.988822024148</v>
      </c>
    </row>
    <row r="16" spans="1:42" x14ac:dyDescent="0.8">
      <c r="A16" s="55" t="s">
        <v>663</v>
      </c>
      <c r="B16" s="1442">
        <f>B11+B15+'Balance Sheet '!G8</f>
        <v>265522.75826251728</v>
      </c>
    </row>
    <row r="17" spans="1:42" x14ac:dyDescent="0.8">
      <c r="A17" s="22"/>
      <c r="B17" s="172"/>
    </row>
    <row r="18" spans="1:42" x14ac:dyDescent="0.8">
      <c r="A18" s="22" t="s">
        <v>664</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8">
      <c r="A19" s="22" t="s">
        <v>660</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8">
      <c r="A20" s="22" t="s">
        <v>656</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8">
      <c r="A21" s="22" t="s">
        <v>657</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8">
      <c r="A22" s="22" t="s">
        <v>665</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8">
      <c r="A23" s="22" t="s">
        <v>666</v>
      </c>
      <c r="B23" s="551">
        <f>SUM(I22:AP22)</f>
        <v>3682.9086775317692</v>
      </c>
    </row>
    <row r="24" spans="1:42" x14ac:dyDescent="0.8">
      <c r="A24" s="22" t="s">
        <v>667</v>
      </c>
      <c r="B24" s="172">
        <f>((1+B19)*AP18)/(B5-B19)</f>
        <v>501.87535250726211</v>
      </c>
    </row>
    <row r="25" spans="1:42" x14ac:dyDescent="0.8">
      <c r="A25" s="22" t="s">
        <v>668</v>
      </c>
      <c r="B25" s="172">
        <f>1/(1+B5)^AP20</f>
        <v>0.1434093015077377</v>
      </c>
    </row>
    <row r="26" spans="1:42" x14ac:dyDescent="0.8">
      <c r="A26" s="55" t="s">
        <v>669</v>
      </c>
      <c r="B26" s="1443">
        <f>B24*B25</f>
        <v>71.973593747016096</v>
      </c>
    </row>
    <row r="27" spans="1:42" x14ac:dyDescent="0.8">
      <c r="A27" s="22"/>
      <c r="B27" s="172"/>
    </row>
    <row r="28" spans="1:42" x14ac:dyDescent="0.8">
      <c r="A28" s="22"/>
      <c r="B28" s="172"/>
    </row>
    <row r="29" spans="1:42" x14ac:dyDescent="0.8">
      <c r="A29" s="55" t="s">
        <v>670</v>
      </c>
      <c r="B29" s="1442">
        <f>B26+B16</f>
        <v>265594.73185626429</v>
      </c>
    </row>
    <row r="30" spans="1:42" x14ac:dyDescent="0.8">
      <c r="A30" s="219" t="s">
        <v>671</v>
      </c>
      <c r="B30" s="1389">
        <f>'Balance Sheet '!G26+'Balance Sheet '!G31</f>
        <v>87057</v>
      </c>
    </row>
    <row r="31" spans="1:42" x14ac:dyDescent="0.8">
      <c r="A31" s="219" t="s">
        <v>672</v>
      </c>
      <c r="B31" s="1389">
        <f>'Balance Sheet '!G37</f>
        <v>0</v>
      </c>
    </row>
    <row r="32" spans="1:42" x14ac:dyDescent="0.8">
      <c r="A32" s="219" t="s">
        <v>673</v>
      </c>
      <c r="B32" s="1389">
        <f>'Balance Sheet '!G9</f>
        <v>155806</v>
      </c>
    </row>
    <row r="33" spans="1:17" x14ac:dyDescent="0.8">
      <c r="A33" s="317" t="s">
        <v>674</v>
      </c>
      <c r="B33" s="1442">
        <f>B29-B30+B32</f>
        <v>334343.73185626429</v>
      </c>
      <c r="C33" s="1329"/>
    </row>
    <row r="34" spans="1:17" x14ac:dyDescent="0.8">
      <c r="A34" s="22"/>
      <c r="B34" s="172"/>
    </row>
    <row r="35" spans="1:17" ht="16.75" thickBot="1" x14ac:dyDescent="0.95">
      <c r="A35" s="316" t="s">
        <v>29</v>
      </c>
      <c r="B35" s="1389">
        <v>31383</v>
      </c>
      <c r="C35" s="130"/>
    </row>
    <row r="36" spans="1:17" ht="16.75" thickBot="1" x14ac:dyDescent="0.95">
      <c r="A36" s="1445" t="s">
        <v>675</v>
      </c>
      <c r="B36" s="1446">
        <f>B33/B35</f>
        <v>10.653657453279301</v>
      </c>
    </row>
    <row r="37" spans="1:17" ht="16.75" thickBot="1" x14ac:dyDescent="0.95">
      <c r="A37" s="23" t="s">
        <v>676</v>
      </c>
      <c r="B37" s="247"/>
    </row>
    <row r="39" spans="1:17" ht="16.75" thickBot="1" x14ac:dyDescent="0.95"/>
    <row r="40" spans="1:17" x14ac:dyDescent="0.8">
      <c r="E40" s="36" t="s">
        <v>700</v>
      </c>
      <c r="F40" s="21"/>
      <c r="G40" s="21"/>
      <c r="H40" s="21"/>
      <c r="I40" s="21"/>
      <c r="J40" s="21"/>
      <c r="K40" s="21"/>
      <c r="L40" s="21"/>
      <c r="M40" s="21"/>
      <c r="N40" s="21"/>
      <c r="O40" s="21"/>
      <c r="P40" s="21"/>
      <c r="Q40" s="171"/>
    </row>
    <row r="41" spans="1:17" x14ac:dyDescent="0.8">
      <c r="E41" s="366"/>
      <c r="F41" s="156"/>
      <c r="G41" s="1669" t="s">
        <v>681</v>
      </c>
      <c r="H41" s="1669"/>
      <c r="I41" s="1669"/>
      <c r="J41" s="1669"/>
      <c r="K41" s="1669"/>
      <c r="L41" s="1669"/>
      <c r="M41" s="1669"/>
      <c r="N41" s="1669"/>
      <c r="O41" s="1669"/>
      <c r="P41" s="1669"/>
      <c r="Q41" s="1670"/>
    </row>
    <row r="42" spans="1:17" x14ac:dyDescent="0.8">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8">
      <c r="E43" s="1671" t="s">
        <v>682</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8">
      <c r="E44" s="1671"/>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8">
      <c r="E45" s="1671"/>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8">
      <c r="E46" s="1671"/>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8">
      <c r="E47" s="1671"/>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8">
      <c r="E48" s="1671"/>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8">
      <c r="E49" s="1671"/>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8">
      <c r="E50" s="1671"/>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8">
      <c r="E51" s="1671"/>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8">
      <c r="E52" s="1671"/>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6.75" thickBot="1" x14ac:dyDescent="0.95">
      <c r="E53" s="1672"/>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BC81"/>
  <sheetViews>
    <sheetView showGridLines="0" topLeftCell="M1" zoomScale="55" zoomScaleNormal="55" zoomScalePageLayoutView="70" workbookViewId="0">
      <selection activeCell="Y8" sqref="Y8"/>
    </sheetView>
  </sheetViews>
  <sheetFormatPr defaultColWidth="8.83203125" defaultRowHeight="16" x14ac:dyDescent="0.8"/>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6.75" thickBot="1" x14ac:dyDescent="0.95"/>
    <row r="2" spans="1:48" ht="16.5" customHeight="1" thickBot="1" x14ac:dyDescent="0.95">
      <c r="B2" s="36" t="s">
        <v>704</v>
      </c>
      <c r="C2" s="21"/>
      <c r="D2" s="21"/>
      <c r="E2" s="21"/>
      <c r="F2" s="21"/>
      <c r="G2" s="21"/>
      <c r="H2" s="21"/>
      <c r="I2" s="21"/>
      <c r="J2" s="21"/>
      <c r="K2" s="21"/>
      <c r="L2" s="21"/>
      <c r="M2" s="21"/>
      <c r="N2" s="171"/>
      <c r="T2" s="1565" t="s">
        <v>733</v>
      </c>
      <c r="U2" s="1566"/>
      <c r="V2" s="1566"/>
      <c r="W2" s="21"/>
      <c r="X2" s="21"/>
      <c r="Y2" s="21"/>
      <c r="Z2" s="21"/>
      <c r="AA2" s="21"/>
      <c r="AB2" s="21"/>
      <c r="AC2" s="21"/>
      <c r="AD2" s="21"/>
      <c r="AE2" s="171"/>
    </row>
    <row r="3" spans="1:48" ht="20.25" customHeight="1" x14ac:dyDescent="0.8">
      <c r="B3" s="366"/>
      <c r="C3" s="156"/>
      <c r="D3" s="1644" t="s">
        <v>692</v>
      </c>
      <c r="E3" s="1644"/>
      <c r="F3" s="1644"/>
      <c r="G3" s="1644"/>
      <c r="H3" s="1644"/>
      <c r="I3" s="1644"/>
      <c r="J3" s="1644"/>
      <c r="K3" s="1644"/>
      <c r="L3" s="1644"/>
      <c r="M3" s="1644"/>
      <c r="N3" s="1645"/>
      <c r="T3" s="366"/>
      <c r="U3" s="1563"/>
      <c r="V3" s="1643" t="s">
        <v>729</v>
      </c>
      <c r="W3" s="1644"/>
      <c r="X3" s="1644"/>
      <c r="Y3" s="1644"/>
      <c r="Z3" s="1644"/>
      <c r="AA3" s="1644"/>
      <c r="AB3" s="1644"/>
      <c r="AC3" s="1644"/>
      <c r="AD3" s="1644"/>
      <c r="AE3" s="1645"/>
      <c r="AG3" s="1698" t="s">
        <v>734</v>
      </c>
      <c r="AH3" s="1699"/>
      <c r="AI3" s="1699"/>
      <c r="AJ3" s="1700"/>
      <c r="AL3" s="1594" t="s">
        <v>737</v>
      </c>
      <c r="AM3" s="1577"/>
      <c r="AN3" s="1577"/>
      <c r="AO3" s="1577"/>
      <c r="AP3" s="1577"/>
      <c r="AQ3" s="1577"/>
      <c r="AR3" s="1577"/>
      <c r="AS3" s="1577"/>
      <c r="AT3" s="1577"/>
      <c r="AU3" s="1577"/>
      <c r="AV3" s="1578"/>
    </row>
    <row r="4" spans="1:48" ht="30" customHeight="1" x14ac:dyDescent="0.8">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6" t="s">
        <v>731</v>
      </c>
      <c r="W4" s="1647"/>
      <c r="X4" s="1647"/>
      <c r="Y4" s="1647"/>
      <c r="Z4" s="1647"/>
      <c r="AA4" s="1647"/>
      <c r="AB4" s="1647"/>
      <c r="AC4" s="1647"/>
      <c r="AD4" s="1647"/>
      <c r="AE4" s="1648"/>
      <c r="AG4" s="366"/>
      <c r="AH4" s="1693" t="s">
        <v>727</v>
      </c>
      <c r="AI4" s="1701" t="s">
        <v>711</v>
      </c>
      <c r="AJ4" s="1702"/>
      <c r="AL4" s="1579"/>
      <c r="AM4" s="1576"/>
      <c r="AN4" s="1687" t="s">
        <v>735</v>
      </c>
      <c r="AO4" s="1688"/>
      <c r="AP4" s="1688"/>
      <c r="AQ4" s="1688"/>
      <c r="AR4" s="1688"/>
      <c r="AS4" s="1688"/>
      <c r="AT4" s="1688"/>
      <c r="AU4" s="1688"/>
      <c r="AV4" s="1689"/>
    </row>
    <row r="5" spans="1:48" ht="15.75" customHeight="1" x14ac:dyDescent="0.8">
      <c r="B5" s="1673" t="s">
        <v>689</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40" t="s">
        <v>728</v>
      </c>
      <c r="U5" s="1649" t="s">
        <v>731</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694"/>
      <c r="AI5" s="1703">
        <f>'APV Valuation'!B36</f>
        <v>10.653657453279301</v>
      </c>
      <c r="AJ5" s="1704"/>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8">
      <c r="B6" s="1673"/>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1"/>
      <c r="U6" s="1650"/>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695" t="s">
        <v>725</v>
      </c>
      <c r="AH6" s="1545">
        <f t="shared" ref="AH6:AH8" si="6">AH7-0.1%</f>
        <v>-3.9450000000000006E-3</v>
      </c>
      <c r="AI6" s="1705">
        <v>10.920535712346116</v>
      </c>
      <c r="AJ6" s="1706"/>
      <c r="AL6" s="1690" t="s">
        <v>736</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8">
      <c r="B7" s="1673"/>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1"/>
      <c r="U7" s="1650"/>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696"/>
      <c r="AH7" s="1545">
        <f t="shared" si="6"/>
        <v>-2.9450000000000001E-3</v>
      </c>
      <c r="AI7" s="1705">
        <v>10.856235908152193</v>
      </c>
      <c r="AJ7" s="1706"/>
      <c r="AL7" s="1691"/>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8">
      <c r="B8" s="1673"/>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1"/>
      <c r="U8" s="1650"/>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696"/>
      <c r="AH8" s="1545">
        <f t="shared" si="6"/>
        <v>-1.9450000000000001E-3</v>
      </c>
      <c r="AI8" s="1705">
        <v>10.790330263114894</v>
      </c>
      <c r="AJ8" s="1706">
        <v>10.790330263114894</v>
      </c>
      <c r="AL8" s="1691"/>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8">
      <c r="B9" s="1673"/>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1"/>
      <c r="U9" s="1650"/>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696"/>
      <c r="AH9" s="1545">
        <f>AH10-0.1%</f>
        <v>-9.4499999999999998E-4</v>
      </c>
      <c r="AI9" s="1705">
        <v>10.722805860922097</v>
      </c>
      <c r="AJ9" s="1706">
        <v>10.722805860922097</v>
      </c>
      <c r="AL9" s="1691"/>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8">
      <c r="B10" s="1673"/>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1"/>
      <c r="U10" s="1650"/>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696"/>
      <c r="AH10" s="1570">
        <v>5.5000000000000002E-5</v>
      </c>
      <c r="AI10" s="1707">
        <v>10.653657453279301</v>
      </c>
      <c r="AJ10" s="1708"/>
      <c r="AL10" s="1691"/>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8">
      <c r="B11" s="1673"/>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1"/>
      <c r="U11" s="1650"/>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696"/>
      <c r="AH11" s="1545">
        <f>AH10+0.1%</f>
        <v>1.0549999999999999E-3</v>
      </c>
      <c r="AI11" s="1705">
        <v>10.582889259213337</v>
      </c>
      <c r="AJ11" s="1706">
        <v>10.582889259213337</v>
      </c>
      <c r="AL11" s="1691"/>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8">
      <c r="B12" s="1673"/>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1"/>
      <c r="U12" s="1650"/>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696"/>
      <c r="AH12" s="1545">
        <f t="shared" ref="AH12:AH14" si="10">AH11+0.1%</f>
        <v>2.055E-3</v>
      </c>
      <c r="AI12" s="1705">
        <v>10.510517112793764</v>
      </c>
      <c r="AJ12" s="1706">
        <v>10.510517112793764</v>
      </c>
      <c r="AL12" s="1691"/>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8">
      <c r="B13" s="1673"/>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1"/>
      <c r="U13" s="1650"/>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696"/>
      <c r="AH13" s="1545">
        <f t="shared" si="10"/>
        <v>3.055E-3</v>
      </c>
      <c r="AI13" s="1705">
        <v>10.436571024946611</v>
      </c>
      <c r="AJ13" s="1706">
        <v>10.436571024946611</v>
      </c>
      <c r="AL13" s="1691"/>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6.75" thickBot="1" x14ac:dyDescent="0.95">
      <c r="B14" s="1673"/>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2"/>
      <c r="U14" s="1651"/>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697"/>
      <c r="AH14" s="1547">
        <f t="shared" si="10"/>
        <v>4.0549999999999996E-3</v>
      </c>
      <c r="AI14" s="1717">
        <v>10.361098237220409</v>
      </c>
      <c r="AJ14" s="1718">
        <v>10.361098237220409</v>
      </c>
      <c r="AL14" s="1692"/>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6.75" thickBot="1" x14ac:dyDescent="0.95">
      <c r="B15" s="1674"/>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8">
      <c r="A16" s="1620" t="s">
        <v>534</v>
      </c>
    </row>
    <row r="17" spans="2:55" ht="16.75" thickBot="1" x14ac:dyDescent="0.95"/>
    <row r="18" spans="2:55" x14ac:dyDescent="0.8">
      <c r="B18" s="36" t="s">
        <v>705</v>
      </c>
      <c r="C18" s="21"/>
      <c r="D18" s="21"/>
      <c r="E18" s="21"/>
      <c r="F18" s="21"/>
      <c r="G18" s="21"/>
      <c r="H18" s="21"/>
      <c r="I18" s="21"/>
      <c r="J18" s="21"/>
      <c r="K18" s="21"/>
      <c r="L18" s="21"/>
      <c r="M18" s="21"/>
      <c r="N18" s="21"/>
      <c r="O18" s="171"/>
      <c r="P18" s="36" t="s">
        <v>706</v>
      </c>
      <c r="Q18" s="21"/>
      <c r="R18" s="21"/>
      <c r="S18" s="21"/>
      <c r="T18" s="21"/>
      <c r="U18" s="21"/>
      <c r="V18" s="21"/>
      <c r="W18" s="21"/>
      <c r="X18" s="21"/>
      <c r="Y18" s="21"/>
      <c r="Z18" s="21"/>
      <c r="AA18" s="21"/>
      <c r="AB18" s="21"/>
      <c r="AC18" s="171"/>
      <c r="AF18" s="1435" t="s">
        <v>715</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8">
      <c r="B19" s="366"/>
      <c r="C19" s="156"/>
      <c r="D19" s="156"/>
      <c r="E19" s="1675" t="s">
        <v>693</v>
      </c>
      <c r="F19" s="1675"/>
      <c r="G19" s="1675"/>
      <c r="H19" s="1675"/>
      <c r="I19" s="1675"/>
      <c r="J19" s="1675"/>
      <c r="K19" s="1675"/>
      <c r="L19" s="1675"/>
      <c r="M19" s="1675"/>
      <c r="N19" s="1675"/>
      <c r="O19" s="1676"/>
      <c r="P19" s="366"/>
      <c r="Q19" s="156"/>
      <c r="R19" s="156"/>
      <c r="S19" s="1644" t="s">
        <v>693</v>
      </c>
      <c r="T19" s="1644"/>
      <c r="U19" s="1644"/>
      <c r="V19" s="1644"/>
      <c r="W19" s="1644"/>
      <c r="X19" s="1644"/>
      <c r="Y19" s="1644"/>
      <c r="Z19" s="1644"/>
      <c r="AA19" s="1644"/>
      <c r="AB19" s="1644"/>
      <c r="AC19" s="1645"/>
      <c r="AF19" s="1429"/>
      <c r="AG19" s="1425"/>
      <c r="AH19" s="1713" t="s">
        <v>741</v>
      </c>
      <c r="AI19" s="1713"/>
      <c r="AJ19" s="1713"/>
      <c r="AK19" s="1713"/>
      <c r="AL19" s="1713"/>
      <c r="AM19" s="1713"/>
      <c r="AN19" s="1713"/>
      <c r="AO19" s="1713"/>
      <c r="AP19" s="1713"/>
      <c r="AQ19" s="1713"/>
      <c r="AR19" s="1713"/>
      <c r="AS19" s="1713"/>
      <c r="AT19" s="1713"/>
      <c r="AU19" s="1713"/>
      <c r="AV19" s="1713"/>
      <c r="AW19" s="1713"/>
      <c r="AX19" s="1713"/>
      <c r="AY19" s="1713"/>
      <c r="AZ19" s="1713"/>
      <c r="BA19" s="1713"/>
      <c r="BB19" s="1713"/>
      <c r="BC19" s="1714"/>
    </row>
    <row r="20" spans="2:55" x14ac:dyDescent="0.8">
      <c r="B20" s="22"/>
      <c r="C20" s="185"/>
      <c r="D20" s="156"/>
      <c r="E20" s="1677" t="s">
        <v>694</v>
      </c>
      <c r="F20" s="1677"/>
      <c r="G20" s="1677"/>
      <c r="H20" s="1677"/>
      <c r="I20" s="1677"/>
      <c r="J20" s="1677"/>
      <c r="K20" s="1677"/>
      <c r="L20" s="1677"/>
      <c r="M20" s="1677"/>
      <c r="N20" s="1677"/>
      <c r="O20" s="1678"/>
      <c r="P20" s="22"/>
      <c r="Q20" s="185"/>
      <c r="R20" s="156"/>
      <c r="S20" s="1679" t="s">
        <v>701</v>
      </c>
      <c r="T20" s="1679"/>
      <c r="U20" s="1679"/>
      <c r="V20" s="1679"/>
      <c r="W20" s="1679"/>
      <c r="X20" s="1679"/>
      <c r="Y20" s="1679"/>
      <c r="Z20" s="1679"/>
      <c r="AA20" s="1679"/>
      <c r="AB20" s="1679"/>
      <c r="AC20" s="1680"/>
      <c r="AF20" s="1429"/>
      <c r="AG20" s="1425"/>
      <c r="AH20" s="1715" t="s">
        <v>713</v>
      </c>
      <c r="AI20" s="1715"/>
      <c r="AJ20" s="1715"/>
      <c r="AK20" s="1715"/>
      <c r="AL20" s="1715"/>
      <c r="AM20" s="1715"/>
      <c r="AN20" s="1715"/>
      <c r="AO20" s="1715"/>
      <c r="AP20" s="1715"/>
      <c r="AQ20" s="1715"/>
      <c r="AR20" s="1715"/>
      <c r="AS20" s="1715"/>
      <c r="AT20" s="1715"/>
      <c r="AU20" s="1715"/>
      <c r="AV20" s="1715"/>
      <c r="AW20" s="1715"/>
      <c r="AX20" s="1715"/>
      <c r="AY20" s="1715"/>
      <c r="AZ20" s="1715"/>
      <c r="BA20" s="1715"/>
      <c r="BB20" s="1715"/>
      <c r="BC20" s="1716"/>
    </row>
    <row r="21" spans="2:55" ht="15.75" customHeight="1" x14ac:dyDescent="0.8">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8">
      <c r="B22" s="1681" t="s">
        <v>695</v>
      </c>
      <c r="C22" s="1683" t="s">
        <v>694</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1" t="s">
        <v>695</v>
      </c>
      <c r="Q22" s="1685" t="s">
        <v>701</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8">
      <c r="B23" s="1681"/>
      <c r="C23" s="1683"/>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1"/>
      <c r="Q23" s="1685"/>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709" t="s">
        <v>712</v>
      </c>
      <c r="AG23" s="1710"/>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8">
      <c r="B24" s="1681"/>
      <c r="C24" s="1683"/>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1"/>
      <c r="Q24" s="1685"/>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709"/>
      <c r="AG24" s="1710"/>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8">
      <c r="B25" s="1681"/>
      <c r="C25" s="1683"/>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1"/>
      <c r="Q25" s="1685"/>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709"/>
      <c r="AG25" s="1710"/>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8">
      <c r="B26" s="1681"/>
      <c r="C26" s="1683"/>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1"/>
      <c r="Q26" s="1685"/>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709"/>
      <c r="AG26" s="1710"/>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8">
      <c r="B27" s="1681"/>
      <c r="C27" s="1683"/>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1"/>
      <c r="Q27" s="1685"/>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709"/>
      <c r="AG27" s="1710"/>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8">
      <c r="B28" s="1681"/>
      <c r="C28" s="1683"/>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1"/>
      <c r="Q28" s="1685"/>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709"/>
      <c r="AG28" s="1710"/>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8">
      <c r="B29" s="1681"/>
      <c r="C29" s="1683"/>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1"/>
      <c r="Q29" s="1685"/>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709"/>
      <c r="AG29" s="1710"/>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8">
      <c r="B30" s="1681"/>
      <c r="C30" s="1683"/>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1"/>
      <c r="Q30" s="1685"/>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709"/>
      <c r="AG30" s="1710"/>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8">
      <c r="B31" s="1681"/>
      <c r="C31" s="1683"/>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1"/>
      <c r="Q31" s="1685"/>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709"/>
      <c r="AG31" s="1710"/>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6.75" thickBot="1" x14ac:dyDescent="0.95">
      <c r="B32" s="1682"/>
      <c r="C32" s="1684"/>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2"/>
      <c r="Q32" s="1686"/>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709"/>
      <c r="AG32" s="1710"/>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8">
      <c r="B33" s="77"/>
      <c r="C33" s="77"/>
      <c r="D33" s="1370"/>
      <c r="E33" s="1371"/>
      <c r="F33" s="1371"/>
      <c r="G33" s="1371"/>
      <c r="H33" s="1371"/>
      <c r="I33" s="1371"/>
      <c r="J33" s="1371"/>
      <c r="K33" s="1371"/>
      <c r="L33" s="1371"/>
      <c r="M33" s="1371"/>
      <c r="N33" s="1371"/>
      <c r="O33" s="1371"/>
      <c r="AF33" s="1709"/>
      <c r="AG33" s="1710"/>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6.75" thickBot="1" x14ac:dyDescent="0.95">
      <c r="B34" s="77"/>
      <c r="C34" s="77"/>
      <c r="D34" s="1370"/>
      <c r="E34" s="1371"/>
      <c r="F34" s="1371"/>
      <c r="G34" s="1371"/>
      <c r="H34" s="1371"/>
      <c r="I34" s="1371"/>
      <c r="J34" s="1371"/>
      <c r="K34" s="1371"/>
      <c r="L34" s="1371"/>
      <c r="M34" s="1371"/>
      <c r="N34" s="1371"/>
      <c r="O34" s="1371"/>
      <c r="AF34" s="1711"/>
      <c r="AG34" s="1712"/>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8">
      <c r="B35" s="36" t="s">
        <v>707</v>
      </c>
      <c r="C35" s="1380"/>
      <c r="D35" s="1381"/>
      <c r="E35" s="21"/>
      <c r="F35" s="21"/>
      <c r="G35" s="21"/>
      <c r="H35" s="21"/>
      <c r="I35" s="21"/>
      <c r="J35" s="21"/>
      <c r="K35" s="21"/>
      <c r="L35" s="21"/>
      <c r="M35" s="21"/>
      <c r="N35" s="21"/>
      <c r="O35" s="171"/>
      <c r="P35" s="36" t="s">
        <v>710</v>
      </c>
      <c r="Q35" s="21"/>
      <c r="R35" s="21"/>
      <c r="S35" s="21"/>
      <c r="T35" s="21"/>
      <c r="U35" s="21"/>
      <c r="V35" s="21"/>
      <c r="W35" s="21"/>
      <c r="X35" s="21"/>
      <c r="Y35" s="21"/>
      <c r="Z35" s="21"/>
      <c r="AA35" s="21"/>
      <c r="AB35" s="21"/>
      <c r="AC35" s="171"/>
      <c r="AF35" s="1435" t="s">
        <v>715</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8">
      <c r="B36" s="366"/>
      <c r="C36" s="156"/>
      <c r="D36" s="156"/>
      <c r="E36" s="1675" t="s">
        <v>693</v>
      </c>
      <c r="F36" s="1675"/>
      <c r="G36" s="1675"/>
      <c r="H36" s="1675"/>
      <c r="I36" s="1675"/>
      <c r="J36" s="1675"/>
      <c r="K36" s="1675"/>
      <c r="L36" s="1675"/>
      <c r="M36" s="1675"/>
      <c r="N36" s="1675"/>
      <c r="O36" s="1676"/>
      <c r="P36" s="366"/>
      <c r="Q36" s="156"/>
      <c r="R36" s="156"/>
      <c r="S36" s="1644" t="s">
        <v>693</v>
      </c>
      <c r="T36" s="1644"/>
      <c r="U36" s="1644"/>
      <c r="V36" s="1644"/>
      <c r="W36" s="1644"/>
      <c r="X36" s="1644"/>
      <c r="Y36" s="1644"/>
      <c r="Z36" s="1644"/>
      <c r="AA36" s="1644"/>
      <c r="AB36" s="1644"/>
      <c r="AC36" s="1645"/>
      <c r="AF36" s="1429"/>
      <c r="AG36" s="1425"/>
      <c r="AH36" s="1713" t="s">
        <v>742</v>
      </c>
      <c r="AI36" s="1713"/>
      <c r="AJ36" s="1713"/>
      <c r="AK36" s="1713"/>
      <c r="AL36" s="1713"/>
      <c r="AM36" s="1713"/>
      <c r="AN36" s="1713"/>
      <c r="AO36" s="1713"/>
      <c r="AP36" s="1713"/>
      <c r="AQ36" s="1713"/>
      <c r="AR36" s="1713"/>
      <c r="AS36" s="1713"/>
      <c r="AT36" s="1713"/>
      <c r="AU36" s="1713"/>
      <c r="AV36" s="1713"/>
      <c r="AW36" s="1713"/>
      <c r="AX36" s="1713"/>
      <c r="AY36" s="1713"/>
      <c r="AZ36" s="1713"/>
      <c r="BA36" s="1713"/>
      <c r="BB36" s="1713"/>
      <c r="BC36" s="1714"/>
    </row>
    <row r="37" spans="2:55" x14ac:dyDescent="0.8">
      <c r="B37" s="22"/>
      <c r="C37" s="185"/>
      <c r="D37" s="156"/>
      <c r="E37" s="1677" t="s">
        <v>696</v>
      </c>
      <c r="F37" s="1677"/>
      <c r="G37" s="1677"/>
      <c r="H37" s="1677"/>
      <c r="I37" s="1677"/>
      <c r="J37" s="1677"/>
      <c r="K37" s="1677"/>
      <c r="L37" s="1677"/>
      <c r="M37" s="1677"/>
      <c r="N37" s="1677"/>
      <c r="O37" s="1678"/>
      <c r="P37" s="22"/>
      <c r="Q37" s="185"/>
      <c r="R37" s="156"/>
      <c r="S37" s="1679" t="s">
        <v>702</v>
      </c>
      <c r="T37" s="1679"/>
      <c r="U37" s="1679"/>
      <c r="V37" s="1679"/>
      <c r="W37" s="1679"/>
      <c r="X37" s="1679"/>
      <c r="Y37" s="1679"/>
      <c r="Z37" s="1679"/>
      <c r="AA37" s="1679"/>
      <c r="AB37" s="1679"/>
      <c r="AC37" s="1680"/>
      <c r="AF37" s="1429"/>
      <c r="AG37" s="1425"/>
      <c r="AH37" s="1715" t="s">
        <v>713</v>
      </c>
      <c r="AI37" s="1715"/>
      <c r="AJ37" s="1715"/>
      <c r="AK37" s="1715"/>
      <c r="AL37" s="1715"/>
      <c r="AM37" s="1715"/>
      <c r="AN37" s="1715"/>
      <c r="AO37" s="1715"/>
      <c r="AP37" s="1715"/>
      <c r="AQ37" s="1715"/>
      <c r="AR37" s="1715"/>
      <c r="AS37" s="1715"/>
      <c r="AT37" s="1715"/>
      <c r="AU37" s="1715"/>
      <c r="AV37" s="1715"/>
      <c r="AW37" s="1715"/>
      <c r="AX37" s="1715"/>
      <c r="AY37" s="1715"/>
      <c r="AZ37" s="1715"/>
      <c r="BA37" s="1715"/>
      <c r="BB37" s="1715"/>
      <c r="BC37" s="1716"/>
    </row>
    <row r="38" spans="2:55" x14ac:dyDescent="0.8">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8">
      <c r="B39" s="1681" t="s">
        <v>695</v>
      </c>
      <c r="C39" s="1683" t="s">
        <v>696</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73" t="s">
        <v>695</v>
      </c>
      <c r="Q39" s="1685" t="s">
        <v>702</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8">
      <c r="B40" s="1681"/>
      <c r="C40" s="1683"/>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73"/>
      <c r="Q40" s="1685"/>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709" t="s">
        <v>712</v>
      </c>
      <c r="AG40" s="1710"/>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8">
      <c r="B41" s="1681"/>
      <c r="C41" s="1683"/>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73"/>
      <c r="Q41" s="1685"/>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709"/>
      <c r="AG41" s="1710"/>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8">
      <c r="B42" s="1681"/>
      <c r="C42" s="1683"/>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73"/>
      <c r="Q42" s="1685"/>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709"/>
      <c r="AG42" s="1710"/>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8">
      <c r="B43" s="1681"/>
      <c r="C43" s="1683"/>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73"/>
      <c r="Q43" s="1685"/>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709"/>
      <c r="AG43" s="1710"/>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8">
      <c r="B44" s="1681"/>
      <c r="C44" s="1683"/>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73"/>
      <c r="Q44" s="1685"/>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709"/>
      <c r="AG44" s="1710"/>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8">
      <c r="B45" s="1681"/>
      <c r="C45" s="1683"/>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73"/>
      <c r="Q45" s="1685"/>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709"/>
      <c r="AG45" s="1710"/>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8">
      <c r="B46" s="1681"/>
      <c r="C46" s="1683"/>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73"/>
      <c r="Q46" s="1685"/>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709"/>
      <c r="AG46" s="1710"/>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8">
      <c r="B47" s="1681"/>
      <c r="C47" s="1683"/>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73"/>
      <c r="Q47" s="1685"/>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709"/>
      <c r="AG47" s="1710"/>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8">
      <c r="B48" s="1681"/>
      <c r="C48" s="1683"/>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73"/>
      <c r="Q48" s="1685"/>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709"/>
      <c r="AG48" s="1710"/>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6.75" thickBot="1" x14ac:dyDescent="0.95">
      <c r="B49" s="1682"/>
      <c r="C49" s="1684"/>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74"/>
      <c r="Q49" s="1686"/>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709"/>
      <c r="AG49" s="1710"/>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8">
      <c r="B50" s="1363"/>
      <c r="C50" s="1363"/>
      <c r="D50" s="1370"/>
      <c r="E50" s="1371"/>
      <c r="F50" s="1371"/>
      <c r="G50" s="1371"/>
      <c r="H50" s="1371"/>
      <c r="I50" s="1371"/>
      <c r="J50" s="1371"/>
      <c r="K50" s="1371"/>
      <c r="L50" s="1371"/>
      <c r="M50" s="1371"/>
      <c r="N50" s="1371"/>
      <c r="O50" s="1371"/>
      <c r="AF50" s="1709"/>
      <c r="AG50" s="1710"/>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6.75" thickBot="1" x14ac:dyDescent="0.95">
      <c r="B51" s="1363"/>
      <c r="C51" s="1363"/>
      <c r="D51" s="1370"/>
      <c r="E51" s="1371"/>
      <c r="F51" s="1371"/>
      <c r="G51" s="1371"/>
      <c r="H51" s="1371"/>
      <c r="I51" s="1371"/>
      <c r="J51" s="1371"/>
      <c r="K51" s="1371"/>
      <c r="L51" s="1371"/>
      <c r="M51" s="1371"/>
      <c r="N51" s="1371"/>
      <c r="O51" s="1371"/>
      <c r="AF51" s="1711"/>
      <c r="AG51" s="1712"/>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8">
      <c r="B52" s="36" t="s">
        <v>708</v>
      </c>
      <c r="C52" s="21"/>
      <c r="D52" s="21"/>
      <c r="E52" s="21"/>
      <c r="F52" s="21"/>
      <c r="G52" s="21"/>
      <c r="H52" s="21"/>
      <c r="I52" s="21"/>
      <c r="J52" s="21"/>
      <c r="K52" s="21"/>
      <c r="L52" s="21"/>
      <c r="M52" s="21"/>
      <c r="N52" s="21"/>
      <c r="O52" s="171"/>
      <c r="P52" s="36" t="s">
        <v>709</v>
      </c>
      <c r="Q52" s="21"/>
      <c r="R52" s="21"/>
      <c r="S52" s="21"/>
      <c r="T52" s="21"/>
      <c r="U52" s="21"/>
      <c r="V52" s="21"/>
      <c r="W52" s="21"/>
      <c r="X52" s="21"/>
      <c r="Y52" s="21"/>
      <c r="Z52" s="21"/>
      <c r="AA52" s="21"/>
      <c r="AB52" s="21"/>
      <c r="AC52" s="171"/>
      <c r="AF52" s="1435" t="s">
        <v>715</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8">
      <c r="B53" s="366"/>
      <c r="C53" s="156"/>
      <c r="D53" s="156"/>
      <c r="E53" s="1675" t="s">
        <v>693</v>
      </c>
      <c r="F53" s="1675"/>
      <c r="G53" s="1675"/>
      <c r="H53" s="1675"/>
      <c r="I53" s="1675"/>
      <c r="J53" s="1675"/>
      <c r="K53" s="1675"/>
      <c r="L53" s="1675"/>
      <c r="M53" s="1675"/>
      <c r="N53" s="1675"/>
      <c r="O53" s="1676"/>
      <c r="P53" s="366"/>
      <c r="Q53" s="156"/>
      <c r="R53" s="156"/>
      <c r="S53" s="1644" t="s">
        <v>693</v>
      </c>
      <c r="T53" s="1644"/>
      <c r="U53" s="1644"/>
      <c r="V53" s="1644"/>
      <c r="W53" s="1644"/>
      <c r="X53" s="1644"/>
      <c r="Y53" s="1644"/>
      <c r="Z53" s="1644"/>
      <c r="AA53" s="1644"/>
      <c r="AB53" s="1644"/>
      <c r="AC53" s="1645"/>
      <c r="AF53" s="1429"/>
      <c r="AG53" s="1425"/>
      <c r="AH53" s="1713" t="s">
        <v>743</v>
      </c>
      <c r="AI53" s="1713"/>
      <c r="AJ53" s="1713"/>
      <c r="AK53" s="1713"/>
      <c r="AL53" s="1713"/>
      <c r="AM53" s="1713"/>
      <c r="AN53" s="1713"/>
      <c r="AO53" s="1713"/>
      <c r="AP53" s="1713"/>
      <c r="AQ53" s="1713"/>
      <c r="AR53" s="1713"/>
      <c r="AS53" s="1713"/>
      <c r="AT53" s="1713"/>
      <c r="AU53" s="1713"/>
      <c r="AV53" s="1713"/>
      <c r="AW53" s="1713"/>
      <c r="AX53" s="1713"/>
      <c r="AY53" s="1713"/>
      <c r="AZ53" s="1713"/>
      <c r="BA53" s="1713"/>
      <c r="BB53" s="1713"/>
      <c r="BC53" s="1714"/>
    </row>
    <row r="54" spans="2:55" x14ac:dyDescent="0.8">
      <c r="B54" s="22"/>
      <c r="C54" s="185"/>
      <c r="D54" s="156"/>
      <c r="E54" s="1677" t="s">
        <v>699</v>
      </c>
      <c r="F54" s="1677"/>
      <c r="G54" s="1677"/>
      <c r="H54" s="1677"/>
      <c r="I54" s="1677"/>
      <c r="J54" s="1677"/>
      <c r="K54" s="1677"/>
      <c r="L54" s="1677"/>
      <c r="M54" s="1677"/>
      <c r="N54" s="1677"/>
      <c r="O54" s="1678"/>
      <c r="P54" s="22"/>
      <c r="Q54" s="185"/>
      <c r="R54" s="156"/>
      <c r="S54" s="1679" t="s">
        <v>703</v>
      </c>
      <c r="T54" s="1679"/>
      <c r="U54" s="1679"/>
      <c r="V54" s="1679"/>
      <c r="W54" s="1679"/>
      <c r="X54" s="1679"/>
      <c r="Y54" s="1679"/>
      <c r="Z54" s="1679"/>
      <c r="AA54" s="1679"/>
      <c r="AB54" s="1679"/>
      <c r="AC54" s="1680"/>
      <c r="AF54" s="1429"/>
      <c r="AG54" s="1425"/>
      <c r="AH54" s="1715" t="s">
        <v>713</v>
      </c>
      <c r="AI54" s="1715"/>
      <c r="AJ54" s="1715"/>
      <c r="AK54" s="1715"/>
      <c r="AL54" s="1715"/>
      <c r="AM54" s="1715"/>
      <c r="AN54" s="1715"/>
      <c r="AO54" s="1715"/>
      <c r="AP54" s="1715"/>
      <c r="AQ54" s="1715"/>
      <c r="AR54" s="1715"/>
      <c r="AS54" s="1715"/>
      <c r="AT54" s="1715"/>
      <c r="AU54" s="1715"/>
      <c r="AV54" s="1715"/>
      <c r="AW54" s="1715"/>
      <c r="AX54" s="1715"/>
      <c r="AY54" s="1715"/>
      <c r="AZ54" s="1715"/>
      <c r="BA54" s="1715"/>
      <c r="BB54" s="1715"/>
      <c r="BC54" s="1716"/>
    </row>
    <row r="55" spans="2:55" x14ac:dyDescent="0.8">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8">
      <c r="B56" s="1681" t="s">
        <v>695</v>
      </c>
      <c r="C56" s="1683" t="s">
        <v>699</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73" t="s">
        <v>695</v>
      </c>
      <c r="Q56" s="1685" t="s">
        <v>703</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8">
      <c r="B57" s="1681"/>
      <c r="C57" s="1683"/>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73"/>
      <c r="Q57" s="1685"/>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709" t="s">
        <v>712</v>
      </c>
      <c r="AG57" s="1710"/>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8">
      <c r="B58" s="1681"/>
      <c r="C58" s="1683"/>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73"/>
      <c r="Q58" s="1685"/>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709"/>
      <c r="AG58" s="1710"/>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8">
      <c r="B59" s="1681"/>
      <c r="C59" s="1683"/>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73"/>
      <c r="Q59" s="1685"/>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709"/>
      <c r="AG59" s="1710"/>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8">
      <c r="B60" s="1681"/>
      <c r="C60" s="1683"/>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73"/>
      <c r="Q60" s="1685"/>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709"/>
      <c r="AG60" s="1710"/>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8">
      <c r="B61" s="1681"/>
      <c r="C61" s="1683"/>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73"/>
      <c r="Q61" s="1685"/>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709"/>
      <c r="AG61" s="1710"/>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8">
      <c r="B62" s="1681"/>
      <c r="C62" s="1683"/>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73"/>
      <c r="Q62" s="1685"/>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709"/>
      <c r="AG62" s="1710"/>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8">
      <c r="B63" s="1681"/>
      <c r="C63" s="1683"/>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73"/>
      <c r="Q63" s="1685"/>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709"/>
      <c r="AG63" s="1710"/>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8">
      <c r="B64" s="1681"/>
      <c r="C64" s="1683"/>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73"/>
      <c r="Q64" s="1685"/>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709"/>
      <c r="AG64" s="1710"/>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8">
      <c r="B65" s="1681"/>
      <c r="C65" s="1683"/>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73"/>
      <c r="Q65" s="1685"/>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709"/>
      <c r="AG65" s="1710"/>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6.75" thickBot="1" x14ac:dyDescent="0.95">
      <c r="B66" s="1682"/>
      <c r="C66" s="1684"/>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74"/>
      <c r="Q66" s="1686"/>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709"/>
      <c r="AG66" s="1710"/>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6.75" thickBot="1" x14ac:dyDescent="0.95">
      <c r="AF67" s="1709"/>
      <c r="AG67" s="1710"/>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6.75" thickBot="1" x14ac:dyDescent="0.95">
      <c r="B68" s="36" t="s">
        <v>700</v>
      </c>
      <c r="C68" s="21"/>
      <c r="D68" s="21"/>
      <c r="E68" s="21"/>
      <c r="F68" s="21"/>
      <c r="G68" s="21"/>
      <c r="H68" s="21"/>
      <c r="I68" s="21"/>
      <c r="J68" s="21"/>
      <c r="K68" s="21"/>
      <c r="L68" s="21"/>
      <c r="M68" s="21"/>
      <c r="N68" s="171"/>
      <c r="AF68" s="1711"/>
      <c r="AG68" s="1712"/>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8">
      <c r="B69" s="366"/>
      <c r="C69" s="156"/>
      <c r="D69" s="1669" t="s">
        <v>681</v>
      </c>
      <c r="E69" s="1669"/>
      <c r="F69" s="1669"/>
      <c r="G69" s="1669"/>
      <c r="H69" s="1669"/>
      <c r="I69" s="1669"/>
      <c r="J69" s="1669"/>
      <c r="K69" s="1669"/>
      <c r="L69" s="1669"/>
      <c r="M69" s="1669"/>
      <c r="N69" s="1670"/>
    </row>
    <row r="70" spans="2:55" x14ac:dyDescent="0.8">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8">
      <c r="B71" s="1671" t="s">
        <v>682</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8">
      <c r="B72" s="1671"/>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8">
      <c r="B73" s="1671"/>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8">
      <c r="B74" s="1671"/>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8">
      <c r="B75" s="1671"/>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8">
      <c r="B76" s="1671"/>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8">
      <c r="B77" s="1671"/>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8">
      <c r="B78" s="1671"/>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8">
      <c r="B79" s="1671"/>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8">
      <c r="B80" s="1671"/>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6.75" thickBot="1" x14ac:dyDescent="0.95">
      <c r="B81" s="1672"/>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AN4:AV4"/>
    <mergeCell ref="AL6:AL14"/>
    <mergeCell ref="AH4:AH5"/>
    <mergeCell ref="AG6:AG14"/>
    <mergeCell ref="AG3:AJ3"/>
    <mergeCell ref="AI4:AJ4"/>
    <mergeCell ref="AI5:AJ5"/>
    <mergeCell ref="AI6:AJ6"/>
    <mergeCell ref="AI7:AJ7"/>
    <mergeCell ref="AI8:AJ8"/>
    <mergeCell ref="AI9:AJ9"/>
    <mergeCell ref="AI10:AJ10"/>
    <mergeCell ref="E53:O53"/>
    <mergeCell ref="B22:B32"/>
    <mergeCell ref="C22:C32"/>
    <mergeCell ref="P22:P32"/>
    <mergeCell ref="Q22:Q32"/>
    <mergeCell ref="E36:O36"/>
    <mergeCell ref="D3:N3"/>
    <mergeCell ref="B5:B15"/>
    <mergeCell ref="E19:O19"/>
    <mergeCell ref="S19:AC19"/>
    <mergeCell ref="E20:O20"/>
    <mergeCell ref="S20:AC20"/>
    <mergeCell ref="V3:AE3"/>
    <mergeCell ref="V4:AE4"/>
    <mergeCell ref="T5:T14"/>
    <mergeCell ref="U5:U14"/>
  </mergeCells>
  <hyperlinks>
    <hyperlink ref="A16" location="'Cover Page '!A1" display="Back to cover page "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defaultColWidth="8.83203125" defaultRowHeight="16" x14ac:dyDescent="0.8"/>
  <cols>
    <col min="1" max="1" width="29.1640625" bestFit="1" customWidth="1"/>
    <col min="2" max="41" width="10" bestFit="1" customWidth="1"/>
  </cols>
  <sheetData>
    <row r="1" spans="1:1638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1638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16384"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6.75" thickBot="1" x14ac:dyDescent="0.95"/>
    <row r="5" spans="1:16384" x14ac:dyDescent="0.8">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8">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8">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8">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8">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8">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8">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8">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8">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8">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8">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8">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8">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8">
      <c r="A18" s="22" t="s">
        <v>738</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8">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8">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8">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8">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6.75" thickBot="1" x14ac:dyDescent="0.9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7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WSO Cover Page</vt: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Isla Okkinga</cp:lastModifiedBy>
  <cp:lastPrinted>2017-04-14T19:11:11Z</cp:lastPrinted>
  <dcterms:created xsi:type="dcterms:W3CDTF">2017-03-14T16:49:18Z</dcterms:created>
  <dcterms:modified xsi:type="dcterms:W3CDTF">2020-07-21T19:59:58Z</dcterms:modified>
</cp:coreProperties>
</file>